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da\Desktop\WEB_Sofico\PRV_Výzvy\5. výzva\"/>
    </mc:Choice>
  </mc:AlternateContent>
  <xr:revisionPtr revIDLastSave="0" documentId="8_{BEEF67CE-1ED1-41FA-A2FC-152F09D171CD}" xr6:coauthVersionLast="47" xr6:coauthVersionMax="47" xr10:uidLastSave="{00000000-0000-0000-0000-000000000000}"/>
  <bookViews>
    <workbookView xWindow="-110" yWindow="-110" windowWidth="19420" windowHeight="10300" tabRatio="882" xr2:uid="{00000000-000D-0000-FFFF-FFFF00000000}"/>
  </bookViews>
  <sheets>
    <sheet name="postup" sheetId="16" r:id="rId1"/>
    <sheet name="2020-ÚČ" sheetId="56" r:id="rId2"/>
    <sheet name="2019-ÚČ" sheetId="54" r:id="rId3"/>
    <sheet name="2018-ÚČ" sheetId="52" r:id="rId4"/>
    <sheet name="2017-ÚČ" sheetId="51" r:id="rId5"/>
    <sheet name="2016-ÚČ" sheetId="45" r:id="rId6"/>
    <sheet name="2015-ÚČ" sheetId="43" r:id="rId7"/>
    <sheet name="2020-DE" sheetId="57" r:id="rId8"/>
    <sheet name="2019-DE" sheetId="55" r:id="rId9"/>
    <sheet name="2018-DE" sheetId="53" r:id="rId10"/>
    <sheet name="2017-DE" sheetId="50" r:id="rId11"/>
    <sheet name="2016-DE" sheetId="47" r:id="rId12"/>
    <sheet name="2015-DE" sheetId="44" r:id="rId13"/>
    <sheet name="PomocnyMCA" sheetId="4" state="veryHidden" r:id="rId14"/>
    <sheet name="bodování" sheetId="3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56" l="1"/>
  <c r="H15" i="47" l="1"/>
  <c r="I15" i="57"/>
  <c r="H15" i="57"/>
  <c r="J15" i="45"/>
  <c r="I15" i="45"/>
  <c r="I15" i="56"/>
  <c r="I14" i="57"/>
  <c r="H14" i="57"/>
  <c r="I13" i="57"/>
  <c r="H13" i="57"/>
  <c r="I12" i="57"/>
  <c r="H12" i="57"/>
  <c r="I11" i="57"/>
  <c r="H11" i="57"/>
  <c r="I10" i="57"/>
  <c r="H10" i="57"/>
  <c r="I9" i="57"/>
  <c r="H9" i="57"/>
  <c r="I8" i="57"/>
  <c r="H8" i="57"/>
  <c r="I7" i="57"/>
  <c r="H7" i="57"/>
  <c r="I6" i="57"/>
  <c r="H6" i="57"/>
  <c r="J14" i="56"/>
  <c r="I14" i="56"/>
  <c r="J13" i="56"/>
  <c r="I13" i="56"/>
  <c r="J12" i="56"/>
  <c r="I12" i="56"/>
  <c r="J11" i="56"/>
  <c r="I11" i="56"/>
  <c r="J10" i="56"/>
  <c r="I10" i="56"/>
  <c r="J9" i="56"/>
  <c r="I9" i="56"/>
  <c r="J8" i="56"/>
  <c r="I8" i="56"/>
  <c r="J7" i="56"/>
  <c r="I7" i="56"/>
  <c r="J6" i="56"/>
  <c r="I6" i="56"/>
  <c r="I16" i="57" l="1"/>
  <c r="J16" i="56"/>
  <c r="I15" i="55"/>
  <c r="H15" i="55"/>
  <c r="I14" i="55"/>
  <c r="H14" i="55"/>
  <c r="I13" i="55"/>
  <c r="H13" i="55"/>
  <c r="I12" i="55"/>
  <c r="H12" i="55"/>
  <c r="I11" i="55"/>
  <c r="H11" i="55"/>
  <c r="I10" i="55"/>
  <c r="H10" i="55"/>
  <c r="I9" i="55"/>
  <c r="H9" i="55"/>
  <c r="I8" i="55"/>
  <c r="H8" i="55"/>
  <c r="I7" i="55"/>
  <c r="H7" i="55"/>
  <c r="I6" i="55"/>
  <c r="H6" i="55"/>
  <c r="I15" i="54"/>
  <c r="J15" i="54" s="1"/>
  <c r="J14" i="54"/>
  <c r="I14" i="54"/>
  <c r="I13" i="54"/>
  <c r="J13" i="54" s="1"/>
  <c r="I12" i="54"/>
  <c r="J12" i="54" s="1"/>
  <c r="I11" i="54"/>
  <c r="J11" i="54" s="1"/>
  <c r="J10" i="54"/>
  <c r="I10" i="54"/>
  <c r="I9" i="54"/>
  <c r="J9" i="54" s="1"/>
  <c r="J8" i="54"/>
  <c r="I8" i="54"/>
  <c r="J7" i="54"/>
  <c r="I7" i="54"/>
  <c r="J6" i="54"/>
  <c r="I6" i="54"/>
  <c r="H9" i="3" l="1"/>
  <c r="I16" i="55"/>
  <c r="H15" i="3" s="1"/>
  <c r="J16" i="54"/>
  <c r="I15" i="52"/>
  <c r="I15" i="53"/>
  <c r="H24" i="3" l="1"/>
  <c r="H15" i="53"/>
  <c r="I14" i="53"/>
  <c r="H14" i="53"/>
  <c r="I13" i="53"/>
  <c r="H13" i="53"/>
  <c r="I12" i="53"/>
  <c r="H12" i="53"/>
  <c r="I11" i="53"/>
  <c r="H11" i="53"/>
  <c r="I10" i="53"/>
  <c r="H10" i="53"/>
  <c r="I9" i="53"/>
  <c r="H9" i="53"/>
  <c r="I8" i="53"/>
  <c r="H8" i="53"/>
  <c r="I7" i="53"/>
  <c r="H7" i="53"/>
  <c r="I6" i="53"/>
  <c r="H6" i="53"/>
  <c r="J15" i="52"/>
  <c r="I14" i="52"/>
  <c r="I13" i="52"/>
  <c r="I12" i="52"/>
  <c r="I11" i="52"/>
  <c r="I10" i="52"/>
  <c r="I9" i="52"/>
  <c r="I16" i="53" l="1"/>
  <c r="J14" i="52"/>
  <c r="J13" i="52"/>
  <c r="J12" i="52"/>
  <c r="J11" i="52"/>
  <c r="J10" i="52"/>
  <c r="J9" i="52"/>
  <c r="I8" i="52"/>
  <c r="J8" i="52" s="1"/>
  <c r="I7" i="52"/>
  <c r="J7" i="52" s="1"/>
  <c r="I6" i="52"/>
  <c r="J6" i="52" s="1"/>
  <c r="H16" i="3" l="1"/>
  <c r="H18" i="3"/>
  <c r="H25" i="3"/>
  <c r="H21" i="3"/>
  <c r="H12" i="3"/>
  <c r="J16" i="52"/>
  <c r="I14" i="47"/>
  <c r="I14" i="50"/>
  <c r="H6" i="3" l="1"/>
  <c r="H10" i="3"/>
  <c r="H15" i="50"/>
  <c r="I15" i="50"/>
  <c r="I15" i="51"/>
  <c r="J15" i="51"/>
  <c r="I14" i="51"/>
  <c r="J14" i="51" s="1"/>
  <c r="I13" i="51"/>
  <c r="J13" i="51" s="1"/>
  <c r="I12" i="51"/>
  <c r="J12" i="51" s="1"/>
  <c r="J11" i="51"/>
  <c r="I11" i="51"/>
  <c r="I10" i="51"/>
  <c r="J10" i="51" s="1"/>
  <c r="I9" i="51"/>
  <c r="J9" i="51" s="1"/>
  <c r="I8" i="51"/>
  <c r="J8" i="51" s="1"/>
  <c r="I7" i="51"/>
  <c r="J7" i="51" s="1"/>
  <c r="I6" i="51"/>
  <c r="J6" i="51" s="1"/>
  <c r="H14" i="50"/>
  <c r="I13" i="50"/>
  <c r="H13" i="50"/>
  <c r="I12" i="50"/>
  <c r="H12" i="50"/>
  <c r="I11" i="50"/>
  <c r="H11" i="50"/>
  <c r="I10" i="50"/>
  <c r="H10" i="50"/>
  <c r="I9" i="50"/>
  <c r="H9" i="50"/>
  <c r="I8" i="50"/>
  <c r="H8" i="50"/>
  <c r="I7" i="50"/>
  <c r="H7" i="50"/>
  <c r="I6" i="50"/>
  <c r="H6" i="50"/>
  <c r="J16" i="51" l="1"/>
  <c r="I16" i="50"/>
  <c r="I10" i="45"/>
  <c r="H17" i="3" l="1"/>
  <c r="H22" i="3"/>
  <c r="H13" i="3"/>
  <c r="H26" i="3"/>
  <c r="H19" i="3"/>
  <c r="H11" i="3"/>
  <c r="H7" i="3"/>
  <c r="I15" i="47"/>
  <c r="H14" i="47"/>
  <c r="I13" i="47"/>
  <c r="H13" i="47"/>
  <c r="H12" i="47"/>
  <c r="I12" i="47" s="1"/>
  <c r="I11" i="47"/>
  <c r="H11" i="47"/>
  <c r="H10" i="47"/>
  <c r="I10" i="47" s="1"/>
  <c r="H9" i="47"/>
  <c r="I9" i="47" s="1"/>
  <c r="H8" i="47"/>
  <c r="I8" i="47" s="1"/>
  <c r="H7" i="47"/>
  <c r="I7" i="47" s="1"/>
  <c r="H6" i="47"/>
  <c r="I6" i="47" s="1"/>
  <c r="I14" i="45"/>
  <c r="J14" i="45" s="1"/>
  <c r="I13" i="45"/>
  <c r="J13" i="45" s="1"/>
  <c r="I12" i="45"/>
  <c r="J12" i="45" s="1"/>
  <c r="I11" i="45"/>
  <c r="J11" i="45" s="1"/>
  <c r="J10" i="45"/>
  <c r="I9" i="45"/>
  <c r="J9" i="45" s="1"/>
  <c r="I8" i="45"/>
  <c r="J8" i="45" s="1"/>
  <c r="I7" i="45"/>
  <c r="J7" i="45" s="1"/>
  <c r="I6" i="45"/>
  <c r="J6" i="45" s="1"/>
  <c r="I16" i="47" l="1"/>
  <c r="J16" i="45"/>
  <c r="H8" i="3" s="1"/>
  <c r="H14" i="3" l="1"/>
  <c r="H23" i="3"/>
  <c r="H20" i="3"/>
  <c r="I22" i="3"/>
  <c r="I26" i="3"/>
  <c r="I19" i="3"/>
  <c r="I9" i="3"/>
  <c r="I11" i="3"/>
  <c r="I7" i="3"/>
  <c r="I8" i="3"/>
  <c r="I23" i="3"/>
  <c r="I20" i="3"/>
  <c r="I18" i="3"/>
  <c r="I21" i="3"/>
  <c r="I15" i="3"/>
  <c r="I12" i="3"/>
  <c r="I24" i="3"/>
  <c r="I6" i="3"/>
  <c r="I13" i="3"/>
  <c r="I14" i="3"/>
  <c r="I17" i="3"/>
  <c r="I25" i="3"/>
  <c r="I16" i="3"/>
  <c r="I10" i="3"/>
</calcChain>
</file>

<file path=xl/sharedStrings.xml><?xml version="1.0" encoding="utf-8"?>
<sst xmlns="http://schemas.openxmlformats.org/spreadsheetml/2006/main" count="1122" uniqueCount="284">
  <si>
    <t>Výsledek hospodaření běžného účetního období</t>
  </si>
  <si>
    <t xml:space="preserve">Pasiva celkem </t>
  </si>
  <si>
    <t>Cizí zdroje</t>
  </si>
  <si>
    <t>Rezervy</t>
  </si>
  <si>
    <t xml:space="preserve">Oběžná aktiva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</si>
  <si>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</si>
  <si>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</si>
  <si>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</si>
  <si>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</si>
  <si>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</si>
  <si>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001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</si>
  <si>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</si>
  <si>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</si>
  <si>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</si>
  <si>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</si>
  <si>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</si>
  <si>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</si>
  <si>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</si>
  <si>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</si>
  <si>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</si>
  <si>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</si>
  <si>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</si>
  <si>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</si>
  <si>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</si>
  <si>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04</t>
  </si>
  <si>
    <t>02</t>
  </si>
  <si>
    <t>Výkonová spotřeba</t>
  </si>
  <si>
    <t>08</t>
  </si>
  <si>
    <t>18</t>
  </si>
  <si>
    <t>25</t>
  </si>
  <si>
    <t>30</t>
  </si>
  <si>
    <t>43</t>
  </si>
  <si>
    <t>ukazatel</t>
  </si>
  <si>
    <t>výsledek ukazatele</t>
  </si>
  <si>
    <t>Dlouhodobá rentabilita</t>
  </si>
  <si>
    <t>Aktiva celkem</t>
  </si>
  <si>
    <t>č.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</si>
  <si>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</si>
  <si>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</si>
  <si>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</si>
  <si>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</si>
  <si>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</si>
  <si>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</si>
  <si>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</si>
  <si>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</si>
  <si>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</si>
  <si>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</si>
  <si>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</si>
  <si>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</si>
  <si>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</si>
  <si>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</si>
  <si>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</si>
  <si>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</si>
  <si>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</si>
  <si>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</si>
  <si>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</si>
  <si>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</si>
  <si>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</si>
  <si>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</si>
  <si>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</si>
  <si>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</si>
  <si>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</si>
  <si>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</si>
  <si>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</si>
  <si>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</si>
  <si>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</si>
  <si>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</si>
  <si>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</si>
  <si>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</si>
  <si>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</si>
  <si>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</si>
  <si>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</si>
  <si>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</si>
  <si>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</si>
  <si>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</si>
  <si>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</si>
  <si>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</si>
  <si>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</si>
  <si>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</si>
  <si>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</si>
  <si>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</si>
  <si>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</si>
  <si>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</si>
  <si>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</si>
  <si>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</si>
  <si>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</si>
  <si>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</si>
  <si>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</si>
  <si>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Pohledávky včetně poskytnutých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</si>
  <si>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</si>
  <si>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</si>
  <si>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</si>
  <si>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</si>
  <si>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</si>
  <si>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</si>
  <si>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</si>
  <si>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</si>
  <si>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</si>
  <si>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</si>
  <si>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105</t>
  </si>
  <si>
    <t>121</t>
  </si>
  <si>
    <t>Hmotný majetek</t>
  </si>
  <si>
    <t>Dlouhodobý majetek</t>
  </si>
  <si>
    <t>003</t>
  </si>
  <si>
    <t>Pohotová likvidita (L2)</t>
  </si>
  <si>
    <t>Investiční aktivita</t>
  </si>
  <si>
    <t>"Pohotová likvidita"</t>
  </si>
  <si>
    <t>D - NE</t>
  </si>
  <si>
    <t>Rozdíl mezi příjmy a výdaji (ř. 101 - 102)</t>
  </si>
  <si>
    <t>2) ukazatelé se automaticky propočítají vč. přidělení bodů, celkové bodové hodnocení spolu s výsledkem FZ se zjistí</t>
  </si>
  <si>
    <t xml:space="preserve">Dluhy včetně přijatých úvěrů a zápůjček </t>
  </si>
  <si>
    <t>Fondy ze zisku</t>
  </si>
  <si>
    <t>B.</t>
  </si>
  <si>
    <t xml:space="preserve">C. </t>
  </si>
  <si>
    <t>C. I.</t>
  </si>
  <si>
    <t xml:space="preserve">C. IV. </t>
  </si>
  <si>
    <t xml:space="preserve">A. III. </t>
  </si>
  <si>
    <t xml:space="preserve">A. IV. </t>
  </si>
  <si>
    <t xml:space="preserve">B. </t>
  </si>
  <si>
    <t xml:space="preserve">II. </t>
  </si>
  <si>
    <t>***</t>
  </si>
  <si>
    <t>*</t>
  </si>
  <si>
    <t xml:space="preserve">označení 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</si>
  <si>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</si>
  <si>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</si>
  <si>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</si>
  <si>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</si>
  <si>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</si>
  <si>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</si>
  <si>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</si>
  <si>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</si>
  <si>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</si>
  <si>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</si>
  <si>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</si>
  <si>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</si>
  <si>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</si>
  <si>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</si>
  <si>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</si>
  <si>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</si>
  <si>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</si>
  <si>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</si>
  <si>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</si>
  <si>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</si>
  <si>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</si>
  <si>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</si>
  <si>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</si>
  <si>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</si>
  <si>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</si>
  <si>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</si>
  <si>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</si>
  <si>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</si>
  <si>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</si>
  <si>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</si>
  <si>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</si>
  <si>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</si>
  <si>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</si>
  <si>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</si>
  <si>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</si>
  <si>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</si>
  <si>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</si>
  <si>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</si>
  <si>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</si>
  <si>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</si>
  <si>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</si>
  <si>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</si>
  <si>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</si>
  <si>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</si>
  <si>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</si>
  <si>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</si>
  <si>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</si>
  <si>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Výsledek ukazatelů za rok 2016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</si>
  <si>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</si>
  <si>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</si>
  <si>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</si>
  <si>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</si>
  <si>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</si>
  <si>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</si>
  <si>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</si>
  <si>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</si>
  <si>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</si>
  <si>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</si>
  <si>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</si>
  <si>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</si>
  <si>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</si>
  <si>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</si>
  <si>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</si>
  <si>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</si>
  <si>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</si>
  <si>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</si>
  <si>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</si>
  <si>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</si>
  <si>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</si>
  <si>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</si>
  <si>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</si>
  <si>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</si>
  <si>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</si>
  <si>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</si>
  <si>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</si>
  <si>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</si>
  <si>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</si>
  <si>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Výsledek se týká subjektu, který prokazuje finanční zdraví</t>
  </si>
  <si>
    <t>Počet bodů celkem za rok 2016</t>
  </si>
  <si>
    <t>do (včetně)</t>
  </si>
  <si>
    <t>Výsledek ukazatelů za rok 2017</t>
  </si>
  <si>
    <t>Počet bodů celkem za rok 2017</t>
  </si>
  <si>
    <t>Pohledávky včetně poskytnutých úvěrů a zápůjček</t>
  </si>
  <si>
    <t>Stálá aktiva</t>
  </si>
  <si>
    <t xml:space="preserve">C. II. 3. </t>
  </si>
  <si>
    <t>Prodaný materiál</t>
  </si>
  <si>
    <t>Výsledek ukazatelů za rok 2018</t>
  </si>
  <si>
    <t>Počet bodů celkem za rok 2018</t>
  </si>
  <si>
    <t>072</t>
  </si>
  <si>
    <t>075</t>
  </si>
  <si>
    <t>082</t>
  </si>
  <si>
    <t>096</t>
  </si>
  <si>
    <t>124</t>
  </si>
  <si>
    <t>126</t>
  </si>
  <si>
    <t>130</t>
  </si>
  <si>
    <t>138</t>
  </si>
  <si>
    <t>142</t>
  </si>
  <si>
    <t>144</t>
  </si>
  <si>
    <t>147</t>
  </si>
  <si>
    <t>2018-ÚČ, 2017-ÚČ, 2016-ÚČ</t>
  </si>
  <si>
    <t>2018-DE, 2017-DE, 2016-DE</t>
  </si>
  <si>
    <t xml:space="preserve"> 2018-DE, 2017-DE </t>
  </si>
  <si>
    <t>2018-ÚČ, 2017-ÚČ, 2016-DE</t>
  </si>
  <si>
    <t>2018-ÚČ, 2017-DE, 2016-DE</t>
  </si>
  <si>
    <t xml:space="preserve"> 2018-ÚČ, 2017-DE </t>
  </si>
  <si>
    <t>za účetnictví roky 2018, 2017, 2016</t>
  </si>
  <si>
    <t>za účetnictví roky 2018, 2017</t>
  </si>
  <si>
    <t>za daňovou evidenci roky 2018, 2017, 2016</t>
  </si>
  <si>
    <t>za účetnictví roky 2018, 2017 a daňovou evidenci rok 2016</t>
  </si>
  <si>
    <t>za účetnictví rok 2018 a daňovou evidenci roky 2017, 2016</t>
  </si>
  <si>
    <t>za účetnictví rok 2018 a daňovou evidenci rok 2017</t>
  </si>
  <si>
    <t xml:space="preserve">Rozvaha </t>
  </si>
  <si>
    <t xml:space="preserve">Výkaz zisku a ztráty </t>
  </si>
  <si>
    <t>Rozvaha</t>
  </si>
  <si>
    <t>Přiznání k dani z příjmů fyzických osob 2018</t>
  </si>
  <si>
    <t>Přiznání k dani z příjmů fyzických osob 2017</t>
  </si>
  <si>
    <t>Přiznání k dani z příjmů fyzických osob 2016</t>
  </si>
  <si>
    <t>Přiznání k dani z příjmů fyzických osob 2015</t>
  </si>
  <si>
    <t>z přiznání k dani z příjmů fyzických osob u žadatelů s daňovou evidencí</t>
  </si>
  <si>
    <t xml:space="preserve">nehmotný majetek, cenné papíry a peněžní vklady, ostatní majetek). </t>
  </si>
  <si>
    <t>Výsledek ukazatelů za rok 2019</t>
  </si>
  <si>
    <t>Počet bodů celkem za rok 2019</t>
  </si>
  <si>
    <t>Přiznání k dani z příjmů fyzických osob 2019</t>
  </si>
  <si>
    <t>2019-ÚČ, 2018-ÚČ, 2017-ÚČ</t>
  </si>
  <si>
    <t xml:space="preserve"> 2018-ÚČ, 2017-ÚČ </t>
  </si>
  <si>
    <t>2019-DE, 2018-DE, 2017-DE</t>
  </si>
  <si>
    <t xml:space="preserve"> 2019-DE, 2018-DE </t>
  </si>
  <si>
    <t>2019-ÚČ, 2018-ÚČ, 2017-DE</t>
  </si>
  <si>
    <t>2019-ÚČ, 2018-DE, 2017-DE</t>
  </si>
  <si>
    <t xml:space="preserve"> 2019-ÚČ, 2018-DE </t>
  </si>
  <si>
    <t>za účetnictví roky 2019, 2018, 2017</t>
  </si>
  <si>
    <t>za účetnictví roky 2019, 2018</t>
  </si>
  <si>
    <t>za daňovou evidenci roky 2019, 2018, 2017</t>
  </si>
  <si>
    <t xml:space="preserve">za daňovou evidenci roky 2019, 2018 </t>
  </si>
  <si>
    <t>za účetnictví rok 2019 a daňovou evidenci roky 2018, 2017</t>
  </si>
  <si>
    <t>za účetnictví rok 2019 a daňovou evidenci rok 2018</t>
  </si>
  <si>
    <t>1. Výpočet dílčího základu daně z příjmů ze</t>
  </si>
  <si>
    <t xml:space="preserve">samostatné činnosti </t>
  </si>
  <si>
    <t>Výsledek ukazatelů za rok 2020</t>
  </si>
  <si>
    <t>Počet bodů celkem za rok 2020</t>
  </si>
  <si>
    <t>Přiznání k dani z příjmů fyzických osob 2020</t>
  </si>
  <si>
    <t>2020-ÚČ, 2019-ÚČ, 2018-ÚČ</t>
  </si>
  <si>
    <t>2020-ÚČ, 2019-ÚČ</t>
  </si>
  <si>
    <t xml:space="preserve"> 2019-ÚČ, 2018-ÚČ </t>
  </si>
  <si>
    <t>2020-DE, 2019-DE, 2018-DE</t>
  </si>
  <si>
    <t xml:space="preserve"> 2020-DE, 2019-DE </t>
  </si>
  <si>
    <t>2020-ÚČ, 2019-ÚČ, 2018-DE</t>
  </si>
  <si>
    <t>2020-ÚČ, 2019-DE, 2018-DE</t>
  </si>
  <si>
    <t xml:space="preserve"> 2020-ÚČ, 2019-DE </t>
  </si>
  <si>
    <t>za účetnictví roky 2020, 2019, 2018</t>
  </si>
  <si>
    <t xml:space="preserve">za účetnictví roky 2020, 2019 </t>
  </si>
  <si>
    <t>za daňovou evidenci roky 2020, 2019, 2018</t>
  </si>
  <si>
    <t xml:space="preserve">za daňovou evidenci roky 2020, 2019 </t>
  </si>
  <si>
    <t xml:space="preserve">za daňovou evidenci roky 2018, 2017 </t>
  </si>
  <si>
    <t>za účetnictví roky 2020, 2019 a daňovou evidenci rok 2018</t>
  </si>
  <si>
    <t>za účetnictví rok 2020 a daňovou evidenci roky 2019, 2018</t>
  </si>
  <si>
    <t>za účetnictví rok 2020 a daňovou evidenci rok 2019</t>
  </si>
  <si>
    <t>dle příslušných roků (lze i např.: rok 2018 - daňová evidence a roky 2019, 2020 - účetnictví, tj. žadatel přešel z</t>
  </si>
  <si>
    <t xml:space="preserve">Pokud je např. finanční zdraví hodnoceno za období 2020, 2019 a 2018, je nutné ještě vyplnit informace o dl. </t>
  </si>
  <si>
    <t>majetku za předchozí období 2017 (účetnictví: dlouhodobý majetek, daňová evidence: hmotný majetek, dlouhodobý</t>
  </si>
  <si>
    <t>za účetnictví roky 2019, 2018 a daňovou evidenci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</si>
</sst>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rgb="FF9AB7AD"/>
      </bottom>
      <diagonal/>
    </border>
    <border>
      <left/>
      <right style="thick">
        <color rgb="FF9AB7AD"/>
      </right>
      <top/>
      <bottom style="thick">
        <color indexed="38"/>
      </bottom>
      <diagonal/>
    </border>
    <border>
      <left style="hair">
        <color indexed="38"/>
      </left>
      <right/>
      <top style="hair">
        <color indexed="38"/>
      </top>
      <bottom style="thick">
        <color indexed="38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Alignment="1">
      <alignment horizontal="center"/>
    </xf>
    <xf numFmtId="0" fontId="7" fillId="0" borderId="0" xfId="0" applyFont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/>
    <xf numFmtId="49" fontId="3" fillId="0" borderId="0" xfId="0" applyNumberFormat="1" applyFont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12" fillId="2" borderId="0" xfId="0" applyFont="1" applyFill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23" xfId="0" applyNumberFormat="1" applyFont="1" applyBorder="1"/>
    <xf numFmtId="49" fontId="6" fillId="0" borderId="0" xfId="0" applyNumberFormat="1" applyFont="1"/>
    <xf numFmtId="0" fontId="0" fillId="0" borderId="23" xfId="0" applyBorder="1"/>
    <xf numFmtId="49" fontId="6" fillId="5" borderId="0" xfId="0" applyNumberFormat="1" applyFont="1" applyFill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49" fontId="5" fillId="3" borderId="0" xfId="0" applyNumberFormat="1" applyFont="1" applyFill="1" applyAlignment="1">
      <alignment horizontal="center"/>
    </xf>
    <xf numFmtId="49" fontId="5" fillId="4" borderId="0" xfId="0" applyNumberFormat="1" applyFont="1" applyFill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 wrapText="1"/>
    </xf>
    <xf numFmtId="49" fontId="5" fillId="0" borderId="0" xfId="0" applyNumberFormat="1" applyFont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2" fontId="3" fillId="0" borderId="3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3" fillId="0" borderId="37" xfId="0" applyFont="1" applyBorder="1"/>
    <xf numFmtId="0" fontId="3" fillId="6" borderId="39" xfId="0" applyFont="1" applyFill="1" applyBorder="1"/>
    <xf numFmtId="0" fontId="3" fillId="7" borderId="40" xfId="0" applyFont="1" applyFill="1" applyBorder="1"/>
    <xf numFmtId="49" fontId="3" fillId="0" borderId="5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5" fillId="0" borderId="32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Continuous" vertical="center" wrapText="1"/>
      <protection locked="0"/>
    </xf>
    <xf numFmtId="1" fontId="6" fillId="0" borderId="0" xfId="0" applyNumberFormat="1" applyFont="1" applyAlignment="1">
      <alignment horizontal="center"/>
    </xf>
    <xf numFmtId="0" fontId="6" fillId="2" borderId="41" xfId="0" applyFont="1" applyFill="1" applyBorder="1" applyAlignment="1">
      <alignment horizontal="center"/>
    </xf>
    <xf numFmtId="1" fontId="6" fillId="2" borderId="42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0" fontId="6" fillId="0" borderId="44" xfId="0" applyFont="1" applyBorder="1"/>
    <xf numFmtId="0" fontId="7" fillId="2" borderId="45" xfId="0" applyFont="1" applyFill="1" applyBorder="1" applyAlignment="1">
      <alignment horizontal="center"/>
    </xf>
    <xf numFmtId="0" fontId="3" fillId="0" borderId="28" xfId="0" applyFont="1" applyBorder="1" applyAlignment="1">
      <alignment horizontal="left" indent="3"/>
    </xf>
    <xf numFmtId="49" fontId="3" fillId="0" borderId="29" xfId="0" applyNumberFormat="1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1E04"/>
      <color rgb="FF034A31"/>
      <color rgb="FF9AB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32790" name="Line 1">
          <a:extLst>
            <a:ext uri="{FF2B5EF4-FFF2-40B4-BE49-F238E27FC236}">
              <a16:creationId xmlns:a16="http://schemas.microsoft.com/office/drawing/2014/main" id="{00000000-0008-0000-0B00-0000168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2791" name="Line 2">
          <a:extLst>
            <a:ext uri="{FF2B5EF4-FFF2-40B4-BE49-F238E27FC236}">
              <a16:creationId xmlns:a16="http://schemas.microsoft.com/office/drawing/2014/main" id="{00000000-0008-0000-0B00-0000178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32792" name="Line 3">
          <a:extLst>
            <a:ext uri="{FF2B5EF4-FFF2-40B4-BE49-F238E27FC236}">
              <a16:creationId xmlns:a16="http://schemas.microsoft.com/office/drawing/2014/main" id="{00000000-0008-0000-0B00-0000188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9847" name="Line 1">
          <a:extLst>
            <a:ext uri="{FF2B5EF4-FFF2-40B4-BE49-F238E27FC236}">
              <a16:creationId xmlns:a16="http://schemas.microsoft.com/office/drawing/2014/main" id="{00000000-0008-0000-0C00-00009774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9848" name="Line 2">
          <a:extLst>
            <a:ext uri="{FF2B5EF4-FFF2-40B4-BE49-F238E27FC236}">
              <a16:creationId xmlns:a16="http://schemas.microsoft.com/office/drawing/2014/main" id="{00000000-0008-0000-0C00-00009874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9849" name="Line 3">
          <a:extLst>
            <a:ext uri="{FF2B5EF4-FFF2-40B4-BE49-F238E27FC236}">
              <a16:creationId xmlns:a16="http://schemas.microsoft.com/office/drawing/2014/main" id="{00000000-0008-0000-0C00-00009974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9"/>
  </sheetPr>
  <dimension ref="A1:U47"/>
  <sheetViews>
    <sheetView tabSelected="1" zoomScale="75" zoomScaleNormal="75" zoomScaleSheetLayoutView="75" workbookViewId="0">
      <selection activeCell="H31" sqref="H31"/>
    </sheetView>
  </sheetViews>
  <sheetFormatPr defaultRowHeight="12.5" x14ac:dyDescent="0.25"/>
  <cols>
    <col min="1" max="1" width="5" customWidth="1"/>
    <col min="2" max="2" width="1.54296875" customWidth="1"/>
    <col min="3" max="3" width="7.26953125" customWidth="1"/>
    <col min="4" max="4" width="12.7265625" customWidth="1"/>
    <col min="5" max="5" width="17.453125" customWidth="1"/>
    <col min="6" max="7" width="7.81640625" customWidth="1"/>
    <col min="8" max="8" width="7.7265625" customWidth="1"/>
    <col min="9" max="9" width="8" customWidth="1"/>
    <col min="10" max="10" width="21" customWidth="1"/>
    <col min="11" max="11" width="7.81640625" customWidth="1"/>
    <col min="12" max="12" width="24.54296875" customWidth="1"/>
    <col min="13" max="13" width="7.453125" customWidth="1"/>
    <col min="14" max="14" width="25" customWidth="1"/>
    <col min="15" max="15" width="3.54296875" customWidth="1"/>
  </cols>
  <sheetData>
    <row r="1" spans="1:21" ht="13" thickBot="1" x14ac:dyDescent="0.3"/>
    <row r="2" spans="1:21" ht="7.5" customHeight="1" thickTop="1" x14ac:dyDescent="0.3">
      <c r="A2" s="5"/>
      <c r="B2" s="54"/>
      <c r="C2" s="55"/>
      <c r="D2" s="55"/>
      <c r="E2" s="55"/>
      <c r="F2" s="56"/>
      <c r="G2" s="57"/>
      <c r="H2" s="58"/>
      <c r="I2" s="59"/>
      <c r="J2" s="55"/>
      <c r="K2" s="55"/>
      <c r="L2" s="55"/>
      <c r="M2" s="60"/>
      <c r="N2" s="5"/>
      <c r="O2" s="5"/>
      <c r="P2" s="5"/>
      <c r="Q2" s="5"/>
      <c r="R2" s="5"/>
      <c r="S2" s="5"/>
      <c r="T2" s="5"/>
      <c r="U2" s="6"/>
    </row>
    <row r="3" spans="1:21" ht="17.5" x14ac:dyDescent="0.35">
      <c r="A3" s="5"/>
      <c r="B3" s="72"/>
      <c r="C3" s="38"/>
      <c r="D3" s="38"/>
      <c r="E3" s="38"/>
      <c r="F3" s="61" t="s">
        <v>84</v>
      </c>
      <c r="G3" s="62"/>
      <c r="H3" s="62"/>
      <c r="I3" s="63"/>
      <c r="J3" s="8"/>
      <c r="K3" s="8"/>
      <c r="L3" s="8"/>
      <c r="M3" s="64"/>
      <c r="N3" s="5"/>
      <c r="O3" s="5"/>
      <c r="P3" s="5"/>
      <c r="Q3" s="5"/>
      <c r="R3" s="5"/>
      <c r="S3" s="5"/>
      <c r="T3" s="5"/>
      <c r="U3" s="6"/>
    </row>
    <row r="4" spans="1:21" ht="14" x14ac:dyDescent="0.3">
      <c r="A4" s="5"/>
      <c r="B4" s="65"/>
      <c r="C4" s="5"/>
      <c r="D4" s="5"/>
      <c r="E4" s="5"/>
      <c r="F4" s="5"/>
      <c r="G4" s="5"/>
      <c r="H4" s="5"/>
      <c r="I4" s="5"/>
      <c r="J4" s="5"/>
      <c r="K4" s="5"/>
      <c r="L4" s="5"/>
      <c r="M4" s="66"/>
      <c r="N4" s="5"/>
      <c r="O4" s="5"/>
      <c r="P4" s="5"/>
      <c r="Q4" s="5"/>
      <c r="R4" s="5"/>
      <c r="S4" s="5"/>
      <c r="T4" s="5"/>
      <c r="U4" s="6"/>
    </row>
    <row r="5" spans="1:21" ht="14" x14ac:dyDescent="0.3">
      <c r="A5" s="9"/>
      <c r="B5" s="67"/>
      <c r="C5" s="9" t="s">
        <v>96</v>
      </c>
      <c r="D5" s="9"/>
      <c r="E5" s="9"/>
      <c r="F5" s="9"/>
      <c r="G5" s="9"/>
      <c r="H5" s="9"/>
      <c r="I5" s="9"/>
      <c r="J5" s="9"/>
      <c r="K5" s="9"/>
      <c r="L5" s="9"/>
      <c r="M5" s="68"/>
      <c r="N5" s="9"/>
      <c r="O5" s="9"/>
      <c r="P5" s="9"/>
      <c r="Q5" s="9"/>
      <c r="R5" s="9"/>
      <c r="S5" s="9"/>
      <c r="T5" s="5"/>
      <c r="U5" s="6"/>
    </row>
    <row r="6" spans="1:21" ht="14" x14ac:dyDescent="0.3">
      <c r="A6" s="9"/>
      <c r="B6" s="67"/>
      <c r="C6" s="9" t="s">
        <v>241</v>
      </c>
      <c r="D6" s="9"/>
      <c r="E6" s="9"/>
      <c r="F6" s="9"/>
      <c r="G6" s="9"/>
      <c r="H6" s="9"/>
      <c r="I6" s="9"/>
      <c r="J6" s="9"/>
      <c r="K6" s="9"/>
      <c r="L6" s="9"/>
      <c r="M6" s="68"/>
      <c r="N6" s="9"/>
      <c r="O6" s="9"/>
      <c r="P6" s="9"/>
      <c r="Q6" s="9"/>
      <c r="R6" s="9"/>
      <c r="S6" s="9"/>
      <c r="T6" s="5"/>
      <c r="U6" s="6"/>
    </row>
    <row r="7" spans="1:21" ht="14" x14ac:dyDescent="0.3">
      <c r="A7" s="9"/>
      <c r="B7" s="67"/>
      <c r="C7" s="9"/>
      <c r="D7" s="9"/>
      <c r="E7" s="9"/>
      <c r="F7" s="9"/>
      <c r="G7" s="9"/>
      <c r="H7" s="9"/>
      <c r="I7" s="9"/>
      <c r="J7" s="9"/>
      <c r="K7" s="9"/>
      <c r="L7" s="9"/>
      <c r="M7" s="68"/>
      <c r="N7" s="9"/>
      <c r="O7" s="9"/>
      <c r="P7" s="9"/>
      <c r="Q7" s="9"/>
      <c r="R7" s="9"/>
      <c r="S7" s="9"/>
      <c r="T7" s="5"/>
      <c r="U7" s="6"/>
    </row>
    <row r="8" spans="1:21" ht="14" x14ac:dyDescent="0.3">
      <c r="A8" s="9"/>
      <c r="B8" s="67"/>
      <c r="C8" s="9" t="s">
        <v>199</v>
      </c>
      <c r="D8" s="9"/>
      <c r="E8" s="9"/>
      <c r="F8" s="9"/>
      <c r="G8" s="9"/>
      <c r="H8" s="9"/>
      <c r="I8" s="9"/>
      <c r="J8" s="9"/>
      <c r="K8" s="9"/>
      <c r="L8" s="9"/>
      <c r="M8" s="68"/>
      <c r="N8" s="9"/>
      <c r="O8" s="9"/>
      <c r="P8" s="9"/>
      <c r="Q8" s="9"/>
      <c r="R8" s="9"/>
      <c r="S8" s="9"/>
      <c r="T8" s="5"/>
      <c r="U8" s="6"/>
    </row>
    <row r="9" spans="1:21" ht="14" x14ac:dyDescent="0.3">
      <c r="A9" s="9"/>
      <c r="B9" s="67"/>
      <c r="C9" s="53" t="s">
        <v>197</v>
      </c>
      <c r="D9" s="5"/>
      <c r="E9" s="5"/>
      <c r="F9" s="5"/>
      <c r="G9" s="5"/>
      <c r="H9" s="5"/>
      <c r="I9" s="5"/>
      <c r="J9" s="5"/>
      <c r="K9" s="5"/>
      <c r="L9" s="5"/>
      <c r="M9" s="66"/>
      <c r="N9" s="9"/>
      <c r="O9" s="9"/>
      <c r="P9" s="9"/>
      <c r="Q9" s="9"/>
      <c r="R9" s="9"/>
      <c r="S9" s="9"/>
      <c r="T9" s="5"/>
      <c r="U9" s="6"/>
    </row>
    <row r="10" spans="1:21" ht="14" x14ac:dyDescent="0.3">
      <c r="A10" s="9"/>
      <c r="B10" s="67"/>
      <c r="C10" s="53" t="s">
        <v>198</v>
      </c>
      <c r="D10" s="5"/>
      <c r="E10" s="5"/>
      <c r="F10" s="5"/>
      <c r="G10" s="5"/>
      <c r="H10" s="5"/>
      <c r="I10" s="5"/>
      <c r="J10" s="5"/>
      <c r="K10" s="5"/>
      <c r="L10" s="5"/>
      <c r="M10" s="66"/>
      <c r="N10" s="9"/>
      <c r="O10" s="9"/>
      <c r="P10" s="9"/>
      <c r="Q10" s="9"/>
      <c r="R10" s="9"/>
      <c r="S10" s="9"/>
      <c r="T10" s="5"/>
      <c r="U10" s="6"/>
    </row>
    <row r="11" spans="1:21" ht="14" x14ac:dyDescent="0.3">
      <c r="A11" s="9"/>
      <c r="B11" s="67"/>
      <c r="C11" s="9"/>
      <c r="D11" s="9"/>
      <c r="E11" s="9"/>
      <c r="F11" s="9"/>
      <c r="G11" s="9"/>
      <c r="H11" s="9"/>
      <c r="I11" s="9"/>
      <c r="J11" s="9"/>
      <c r="K11" s="9"/>
      <c r="L11" s="9"/>
      <c r="M11" s="68"/>
      <c r="N11" s="9"/>
      <c r="O11" s="9"/>
      <c r="P11" s="9"/>
      <c r="Q11" s="9"/>
      <c r="R11" s="9"/>
      <c r="S11" s="9"/>
      <c r="T11" s="5"/>
      <c r="U11" s="6"/>
    </row>
    <row r="12" spans="1:21" ht="14" x14ac:dyDescent="0.3">
      <c r="A12" s="9"/>
      <c r="B12" s="67"/>
      <c r="C12" s="69" t="s">
        <v>50</v>
      </c>
      <c r="D12" s="69"/>
      <c r="E12" s="9"/>
      <c r="F12" s="9"/>
      <c r="G12" s="9"/>
      <c r="H12" s="9"/>
      <c r="I12" s="9"/>
      <c r="J12" s="9"/>
      <c r="K12" s="9"/>
      <c r="L12" s="9"/>
      <c r="M12" s="68"/>
      <c r="N12" s="9"/>
      <c r="O12" s="9"/>
      <c r="P12" s="9"/>
      <c r="Q12" s="9"/>
      <c r="R12" s="9"/>
      <c r="S12" s="9"/>
      <c r="T12" s="5"/>
      <c r="U12" s="6"/>
    </row>
    <row r="13" spans="1:21" ht="14" x14ac:dyDescent="0.3">
      <c r="A13" s="9"/>
      <c r="B13" s="67"/>
      <c r="C13" s="69" t="s">
        <v>81</v>
      </c>
      <c r="D13" s="69"/>
      <c r="E13" s="9"/>
      <c r="F13" s="9"/>
      <c r="G13" s="9"/>
      <c r="H13" s="9"/>
      <c r="I13" s="9"/>
      <c r="J13" s="79" t="s">
        <v>78</v>
      </c>
      <c r="K13" s="9" t="s">
        <v>82</v>
      </c>
      <c r="L13" s="80" t="s">
        <v>97</v>
      </c>
      <c r="M13" s="70"/>
      <c r="O13" s="9"/>
      <c r="P13" s="9"/>
      <c r="Q13" s="9"/>
      <c r="R13" s="9"/>
      <c r="S13" s="9"/>
      <c r="T13" s="5"/>
      <c r="U13" s="6"/>
    </row>
    <row r="14" spans="1:21" ht="14" x14ac:dyDescent="0.3">
      <c r="A14" s="9"/>
      <c r="B14" s="67"/>
      <c r="C14" s="69" t="s">
        <v>280</v>
      </c>
      <c r="D14" s="69"/>
      <c r="E14" s="9"/>
      <c r="F14" s="9"/>
      <c r="G14" s="9"/>
      <c r="H14" s="9"/>
      <c r="I14" s="9"/>
      <c r="J14" s="9"/>
      <c r="K14" s="9"/>
      <c r="L14" s="9"/>
      <c r="M14" s="68"/>
      <c r="N14" s="9"/>
      <c r="O14" s="9"/>
      <c r="P14" s="9"/>
      <c r="Q14" s="9"/>
      <c r="R14" s="9"/>
      <c r="S14" s="9"/>
      <c r="T14" s="5"/>
      <c r="U14" s="6"/>
    </row>
    <row r="15" spans="1:21" ht="14" x14ac:dyDescent="0.3">
      <c r="A15" s="9"/>
      <c r="B15" s="67"/>
      <c r="C15" s="69" t="s">
        <v>98</v>
      </c>
      <c r="D15" s="69"/>
      <c r="E15" s="9"/>
      <c r="F15" s="9"/>
      <c r="G15" s="9"/>
      <c r="H15" s="9"/>
      <c r="I15" s="9"/>
      <c r="J15" s="9"/>
      <c r="K15" s="9"/>
      <c r="L15" s="9"/>
      <c r="M15" s="68"/>
      <c r="N15" s="9"/>
      <c r="O15" s="9"/>
      <c r="P15" s="9"/>
      <c r="Q15" s="9"/>
      <c r="R15" s="9"/>
      <c r="S15" s="9"/>
      <c r="T15" s="5"/>
      <c r="U15" s="6"/>
    </row>
    <row r="16" spans="1:21" ht="14" x14ac:dyDescent="0.3">
      <c r="A16" s="9"/>
      <c r="B16" s="67"/>
      <c r="C16" s="69" t="s">
        <v>281</v>
      </c>
      <c r="M16" s="68"/>
      <c r="N16" s="9"/>
      <c r="O16" s="9"/>
      <c r="P16" s="9"/>
      <c r="Q16" s="9"/>
      <c r="R16" s="9"/>
      <c r="S16" s="9"/>
      <c r="T16" s="5"/>
      <c r="U16" s="6"/>
    </row>
    <row r="17" spans="1:21" ht="14" x14ac:dyDescent="0.3">
      <c r="A17" s="9"/>
      <c r="B17" s="67"/>
      <c r="C17" s="26" t="s">
        <v>282</v>
      </c>
      <c r="M17" s="68"/>
      <c r="N17" s="9"/>
      <c r="O17" s="9"/>
      <c r="P17" s="9"/>
      <c r="Q17" s="9"/>
      <c r="R17" s="9"/>
      <c r="S17" s="9"/>
      <c r="T17" s="5"/>
      <c r="U17" s="6"/>
    </row>
    <row r="18" spans="1:21" ht="14" x14ac:dyDescent="0.3">
      <c r="A18" s="9"/>
      <c r="B18" s="67"/>
      <c r="C18" s="26" t="s">
        <v>242</v>
      </c>
      <c r="M18" s="70"/>
      <c r="N18" s="9"/>
      <c r="O18" s="9"/>
      <c r="P18" s="9"/>
      <c r="Q18" s="9"/>
      <c r="R18" s="9"/>
      <c r="S18" s="9"/>
      <c r="T18" s="5"/>
      <c r="U18" s="6"/>
    </row>
    <row r="19" spans="1:21" ht="13.5" x14ac:dyDescent="0.25">
      <c r="B19" s="67"/>
      <c r="M19" s="70"/>
    </row>
    <row r="20" spans="1:21" ht="14" x14ac:dyDescent="0.3">
      <c r="A20" s="9"/>
      <c r="B20" s="67"/>
      <c r="C20" s="69" t="s">
        <v>109</v>
      </c>
      <c r="D20" s="69"/>
      <c r="E20" s="9"/>
      <c r="F20" s="9"/>
      <c r="G20" s="9"/>
      <c r="H20" s="9"/>
      <c r="I20" s="9"/>
      <c r="J20" s="9"/>
      <c r="K20" s="9"/>
      <c r="L20" s="9"/>
      <c r="M20" s="68"/>
      <c r="N20" s="9"/>
      <c r="O20" s="9"/>
      <c r="P20" s="9"/>
      <c r="Q20" s="9"/>
      <c r="R20" s="9"/>
      <c r="S20" s="9"/>
      <c r="T20" s="5"/>
      <c r="U20" s="6"/>
    </row>
    <row r="21" spans="1:21" ht="13.5" x14ac:dyDescent="0.25">
      <c r="B21" s="67"/>
      <c r="C21" s="69" t="s">
        <v>83</v>
      </c>
      <c r="D21" s="71" t="s">
        <v>51</v>
      </c>
      <c r="E21" s="9"/>
      <c r="F21" s="9"/>
      <c r="G21" s="9"/>
      <c r="H21" s="9"/>
      <c r="I21" s="9"/>
      <c r="J21" s="9"/>
      <c r="K21" s="9"/>
      <c r="L21" s="9"/>
      <c r="M21" s="68"/>
    </row>
    <row r="22" spans="1:21" ht="13.5" x14ac:dyDescent="0.25">
      <c r="B22" s="67"/>
      <c r="M22" s="70"/>
    </row>
    <row r="23" spans="1:21" ht="14.5" thickBot="1" x14ac:dyDescent="0.35">
      <c r="A23" s="9"/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  <c r="N23" s="9"/>
      <c r="O23" s="9"/>
      <c r="P23" s="9"/>
      <c r="Q23" s="9"/>
      <c r="R23" s="9"/>
      <c r="S23" s="9"/>
      <c r="T23" s="5"/>
      <c r="U23" s="6"/>
    </row>
    <row r="24" spans="1:21" ht="14.5" thickTop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6"/>
    </row>
    <row r="25" spans="1:21" ht="14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5"/>
      <c r="U25" s="6"/>
    </row>
    <row r="26" spans="1:21" ht="14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5"/>
      <c r="U26" s="6"/>
    </row>
    <row r="27" spans="1:21" ht="14" x14ac:dyDescent="0.3">
      <c r="A27" s="9"/>
      <c r="B27" s="9"/>
      <c r="C27" s="9"/>
      <c r="D27" s="9"/>
      <c r="E27" s="9"/>
      <c r="F27" s="9"/>
      <c r="G27" s="9"/>
      <c r="H27" s="9"/>
      <c r="I27" s="9"/>
      <c r="J27" s="96"/>
      <c r="K27" s="9"/>
      <c r="L27" s="9"/>
      <c r="M27" s="9"/>
      <c r="N27" s="9"/>
      <c r="O27" s="9"/>
      <c r="P27" s="9"/>
      <c r="Q27" s="9"/>
      <c r="R27" s="9"/>
      <c r="S27" s="9"/>
      <c r="T27" s="5"/>
      <c r="U27" s="6"/>
    </row>
    <row r="28" spans="1:21" ht="14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5"/>
      <c r="U28" s="6"/>
    </row>
    <row r="29" spans="1:21" ht="14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6"/>
    </row>
    <row r="30" spans="1:21" ht="14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/>
    </row>
    <row r="31" spans="1:21" ht="14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/>
    </row>
    <row r="32" spans="1:21" ht="14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6"/>
    </row>
    <row r="33" spans="1:21" ht="14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6"/>
    </row>
    <row r="34" spans="1:21" ht="14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/>
    </row>
    <row r="35" spans="1:21" ht="14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</row>
    <row r="36" spans="1:21" ht="14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</row>
    <row r="37" spans="1:21" ht="14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</row>
    <row r="38" spans="1:21" ht="14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/>
    </row>
    <row r="39" spans="1:21" ht="14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4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4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4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4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4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4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4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4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style="138" customWidth="1"/>
    <col min="5" max="5" width="9.1796875" style="138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6"/>
      <c r="B1" s="6"/>
      <c r="C1" s="6"/>
      <c r="D1" s="126"/>
      <c r="E1" s="126"/>
      <c r="F1" s="6"/>
      <c r="G1" s="6"/>
      <c r="H1" s="6"/>
      <c r="I1" s="6"/>
      <c r="J1" s="6"/>
      <c r="K1" s="6"/>
      <c r="L1" s="6"/>
    </row>
    <row r="2" spans="1:99" ht="14" x14ac:dyDescent="0.3">
      <c r="A2" s="6"/>
      <c r="B2" s="21" t="s">
        <v>237</v>
      </c>
      <c r="C2" s="8"/>
      <c r="D2" s="134"/>
      <c r="E2" s="129"/>
      <c r="F2" s="8"/>
      <c r="G2" s="21" t="s">
        <v>209</v>
      </c>
      <c r="H2" s="8"/>
      <c r="I2" s="8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4.5" thickBot="1" x14ac:dyDescent="0.35">
      <c r="A3" s="6"/>
      <c r="B3" s="45"/>
      <c r="C3" s="5"/>
      <c r="D3" s="129"/>
      <c r="E3" s="129"/>
      <c r="F3" s="5"/>
      <c r="G3" s="4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7.5" customHeight="1" thickTop="1" thickBot="1" x14ac:dyDescent="0.35">
      <c r="A4" s="6"/>
      <c r="B4" s="5"/>
      <c r="C4" s="5"/>
      <c r="D4" s="129"/>
      <c r="E4" s="129"/>
      <c r="F4" s="48"/>
      <c r="G4" s="49"/>
      <c r="H4" s="50"/>
      <c r="I4" s="51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6"/>
      <c r="B5" s="163" t="s">
        <v>18</v>
      </c>
      <c r="C5" s="155" t="s">
        <v>19</v>
      </c>
      <c r="D5" s="130" t="s">
        <v>52</v>
      </c>
      <c r="E5" s="129"/>
      <c r="F5" s="156" t="s">
        <v>36</v>
      </c>
      <c r="G5" s="162" t="s">
        <v>32</v>
      </c>
      <c r="H5" s="157" t="s">
        <v>33</v>
      </c>
      <c r="I5" s="158" t="s">
        <v>38</v>
      </c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6"/>
      <c r="B6" s="10" t="s">
        <v>101</v>
      </c>
      <c r="C6" s="11" t="s">
        <v>53</v>
      </c>
      <c r="D6" s="131"/>
      <c r="E6" s="129"/>
      <c r="F6" s="16">
        <v>1</v>
      </c>
      <c r="G6" s="14" t="s">
        <v>72</v>
      </c>
      <c r="H6" s="15" t="e">
        <f>((D20-D22)/(D6+D7+D8+D9+D10+D11+D12+D13))*100</f>
        <v>#DIV/0!</v>
      </c>
      <c r="I6" s="17">
        <f>IF((D6+D7+D8+D9+D10+D11+D12+D13)=0,0,IF((H6)&lt;=0,0,IF(H6&lt;1.5,1,IF(H6&gt;3,3,2))))</f>
        <v>0</v>
      </c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6"/>
      <c r="B7" s="78" t="s">
        <v>90</v>
      </c>
      <c r="C7" s="77"/>
      <c r="D7" s="131"/>
      <c r="E7" s="129"/>
      <c r="F7" s="16">
        <v>2</v>
      </c>
      <c r="G7" s="14" t="s">
        <v>73</v>
      </c>
      <c r="H7" s="15" t="e">
        <f>((D20-D22)/((D6+D7+D8+D9+D10+D11+D12+D13)-(D14+D15)))*100</f>
        <v>#DIV/0!</v>
      </c>
      <c r="I7" s="17">
        <f>IF(AND((D20-D22)&lt;0,(D6+D7+D8+D9+D10+D11+D12+D13-D14-D15)&lt;0),0,IF(D6+D7+D8+D9+D10+D11+D12+D13-D14-D15&lt;=0,0,IF((H7)&lt;=0,0,IF(H7&lt;1.7,1,IF(H7&gt;4,3,2)))))</f>
        <v>0</v>
      </c>
      <c r="J7" s="5"/>
      <c r="K7" s="5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6"/>
      <c r="B8" s="10" t="s">
        <v>61</v>
      </c>
      <c r="C8" s="11" t="s">
        <v>54</v>
      </c>
      <c r="D8" s="131"/>
      <c r="E8" s="129"/>
      <c r="F8" s="16">
        <v>3</v>
      </c>
      <c r="G8" s="14" t="s">
        <v>17</v>
      </c>
      <c r="H8" s="15" t="e">
        <f>((D14+D15)/(D6+D7+D8+D9+D10+D11+D12+D13))*100</f>
        <v>#DIV/0!</v>
      </c>
      <c r="I8" s="17">
        <f>IF((D6+D7+D8+D9+D10+D11+D12+D13)=0,0,IF((H8)&gt;=100,0,IF(H8&lt;30,3,IF(H8&gt;50,1,2))))</f>
        <v>0</v>
      </c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" x14ac:dyDescent="0.3">
      <c r="A9" s="6"/>
      <c r="B9" s="10" t="s">
        <v>62</v>
      </c>
      <c r="C9" s="11" t="s">
        <v>55</v>
      </c>
      <c r="D9" s="131"/>
      <c r="E9" s="129"/>
      <c r="F9" s="16">
        <v>4</v>
      </c>
      <c r="G9" s="14" t="s">
        <v>85</v>
      </c>
      <c r="H9" s="15" t="e">
        <f>((D6+D7+D8+D9+D10+D11+D12+D13)-(D14+D15))/(D6+D7)</f>
        <v>#DIV/0!</v>
      </c>
      <c r="I9" s="17">
        <f>IF(AND((D6+D7)=0,(D6+D7+D8+D9+D10+D11+D12+D13-D14-D15)&lt;0),0,IF((D6+D7)=0,3,IF((H9)&lt;=0,0,IF(H9&lt;0.51,1,IF(H9&gt;1,3,2)))))</f>
        <v>3</v>
      </c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" x14ac:dyDescent="0.3">
      <c r="A10" s="6"/>
      <c r="B10" s="78" t="s">
        <v>91</v>
      </c>
      <c r="C10" s="77"/>
      <c r="D10" s="131"/>
      <c r="E10" s="129"/>
      <c r="F10" s="16">
        <v>5</v>
      </c>
      <c r="G10" s="14" t="s">
        <v>74</v>
      </c>
      <c r="H10" s="87" t="e">
        <f>D19/D18</f>
        <v>#DIV/0!</v>
      </c>
      <c r="I10" s="17">
        <f>IF(AND(D18&lt;=0,D19&lt;=0),0,IF(D18&lt;=0,0,IF(H10&gt;1,0,IF(H10&lt;0.95,3,IF(H10&gt;0.99,1,2)))))</f>
        <v>0</v>
      </c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6"/>
      <c r="B11" s="10" t="s">
        <v>63</v>
      </c>
      <c r="C11" s="11" t="s">
        <v>56</v>
      </c>
      <c r="D11" s="131"/>
      <c r="E11" s="129"/>
      <c r="F11" s="16">
        <v>6</v>
      </c>
      <c r="G11" s="14" t="s">
        <v>75</v>
      </c>
      <c r="H11" s="15" t="e">
        <f>(D11/D18)*360</f>
        <v>#DIV/0!</v>
      </c>
      <c r="I11" s="17">
        <f>IF(AND(D18&lt;=0,D11&lt;=0),1,IF(D18&lt;=0,1,IF(D11&lt;=0,1,IF(H11&lt;40,3,IF(H11&gt;70,1,2)))))</f>
        <v>1</v>
      </c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" x14ac:dyDescent="0.3">
      <c r="A12" s="6"/>
      <c r="B12" s="10" t="s">
        <v>205</v>
      </c>
      <c r="C12" s="11" t="s">
        <v>57</v>
      </c>
      <c r="D12" s="131"/>
      <c r="E12" s="129"/>
      <c r="F12" s="16">
        <v>7</v>
      </c>
      <c r="G12" s="14" t="s">
        <v>76</v>
      </c>
      <c r="H12" s="15" t="e">
        <f>D18/(D6+D7+D8+D9+D10+D11+D12+D13)</f>
        <v>#DIV/0!</v>
      </c>
      <c r="I12" s="17">
        <f>IF(AND(D18&lt;=0,(D6+D7+D8+D9+D10+D11+D12+D13)&lt;=0),1,IF((D6+D7+D8+D9+D10+D11+D12+D13)&lt;=0,1,IF(H12&lt;0.3,1,IF(H12&gt;1,3,2))))</f>
        <v>1</v>
      </c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6"/>
      <c r="B13" s="10" t="s">
        <v>89</v>
      </c>
      <c r="C13" s="11" t="s">
        <v>58</v>
      </c>
      <c r="D13" s="131"/>
      <c r="E13" s="129"/>
      <c r="F13" s="16">
        <v>8</v>
      </c>
      <c r="G13" s="14" t="s">
        <v>106</v>
      </c>
      <c r="H13" s="15" t="e">
        <f>(D12+D8+D9+D10)/D14</f>
        <v>#DIV/0!</v>
      </c>
      <c r="I13" s="17">
        <f>IF(AND(D14&lt;=0,(D12+D8+D9+D10)&lt;=0),1,IF(D14&lt;=0,3,IF(H13&lt;0.7,1,IF(H13&gt;1.5,3,2))))</f>
        <v>1</v>
      </c>
      <c r="J13" s="5"/>
      <c r="K13" s="5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6"/>
      <c r="B14" s="10" t="s">
        <v>110</v>
      </c>
      <c r="C14" s="11" t="s">
        <v>59</v>
      </c>
      <c r="D14" s="131"/>
      <c r="E14" s="129"/>
      <c r="F14" s="16">
        <v>9</v>
      </c>
      <c r="G14" s="14" t="s">
        <v>77</v>
      </c>
      <c r="H14" s="15" t="e">
        <f>(D14+D15)/D20</f>
        <v>#DIV/0!</v>
      </c>
      <c r="I14" s="17">
        <f>IF(AND((D14+D15)=0,D20&gt;0),3,IF(D20&lt;=0,0,IF(H14&gt;7,1,IF(H14&lt;0,0,IF(H14&lt;5,3,2)))))</f>
        <v>0</v>
      </c>
      <c r="J14" s="5"/>
      <c r="K14" s="5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6"/>
      <c r="B15" s="12" t="s">
        <v>3</v>
      </c>
      <c r="C15" s="13" t="s">
        <v>60</v>
      </c>
      <c r="D15" s="133"/>
      <c r="E15" s="129"/>
      <c r="F15" s="83">
        <v>10</v>
      </c>
      <c r="G15" s="84" t="s">
        <v>105</v>
      </c>
      <c r="H15" s="85" t="e">
        <f>(((D6+D7+D10+D13)-('2017-DE'!D6+'2017-DE'!D7+'2017-DE'!D10+'2017-DE'!D13)+D22)/('2017-DE'!D6+'2017-DE'!D7+'2017-DE'!D10+'2017-DE'!D13))*100</f>
        <v>#DIV/0!</v>
      </c>
      <c r="I15" s="86">
        <f>IF(AND((D6+D7+D10+D13)=0,D22=0,('2017-DE'!D6+'2017-DE'!D7+'2017-DE'!D10+'2017-DE'!D13)=0),0, IF(('2017-DE'!D6+'2017-DE'!D7+'2017-DE'!D10+'2017-DE'!D13)=0,3, IF(H15&lt;=0,0, IF(H15&lt;2.51,1, IF(H15&gt;5,3,2)))))</f>
        <v>0</v>
      </c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" thickTop="1" thickBot="1" x14ac:dyDescent="0.35">
      <c r="A16" s="6"/>
      <c r="B16" s="5"/>
      <c r="C16" s="22"/>
      <c r="D16" s="143"/>
      <c r="E16" s="129"/>
      <c r="F16" s="18" t="s">
        <v>39</v>
      </c>
      <c r="G16" s="19" t="s">
        <v>210</v>
      </c>
      <c r="H16" s="19"/>
      <c r="I16" s="20">
        <f>SUM(I6:I15)</f>
        <v>6</v>
      </c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7.5" thickTop="1" x14ac:dyDescent="0.3">
      <c r="A17" s="6"/>
      <c r="B17" s="163" t="s">
        <v>18</v>
      </c>
      <c r="C17" s="155" t="s">
        <v>19</v>
      </c>
      <c r="D17" s="130" t="s">
        <v>64</v>
      </c>
      <c r="E17" s="129"/>
      <c r="F17" s="5"/>
      <c r="G17" s="5"/>
      <c r="H17" s="5"/>
      <c r="I17" s="5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5" thickBot="1" x14ac:dyDescent="0.35">
      <c r="A18" s="6"/>
      <c r="B18" s="10" t="s">
        <v>94</v>
      </c>
      <c r="C18" s="11" t="s">
        <v>65</v>
      </c>
      <c r="D18" s="131"/>
      <c r="E18" s="129"/>
      <c r="F18" s="5"/>
      <c r="G18" s="5"/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6"/>
      <c r="B19" s="10" t="s">
        <v>95</v>
      </c>
      <c r="C19" s="11" t="s">
        <v>66</v>
      </c>
      <c r="D19" s="131"/>
      <c r="E19" s="129"/>
      <c r="F19" s="6"/>
      <c r="G19" s="28" t="s">
        <v>70</v>
      </c>
      <c r="H19" s="29"/>
      <c r="I19" s="6"/>
      <c r="J19" s="6"/>
      <c r="K19" s="6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5" thickBot="1" x14ac:dyDescent="0.35">
      <c r="A20" s="6"/>
      <c r="B20" s="12" t="s">
        <v>108</v>
      </c>
      <c r="C20" s="13" t="s">
        <v>37</v>
      </c>
      <c r="D20" s="133"/>
      <c r="E20" s="129"/>
      <c r="F20" s="6"/>
      <c r="G20" s="30" t="s">
        <v>86</v>
      </c>
      <c r="H20" s="31"/>
      <c r="I20" s="6"/>
      <c r="J20" s="6"/>
      <c r="K20" s="6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5">
      <c r="A21" s="6"/>
      <c r="B21" s="5"/>
      <c r="C21" s="22"/>
      <c r="D21" s="143"/>
      <c r="E21" s="129"/>
      <c r="F21" s="5"/>
      <c r="G21" s="32" t="s">
        <v>87</v>
      </c>
      <c r="H21" s="33"/>
      <c r="I21" s="27"/>
      <c r="J21" s="27"/>
      <c r="K21" s="6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5">
      <c r="A22" s="6"/>
      <c r="B22" s="24" t="s">
        <v>67</v>
      </c>
      <c r="C22" s="25" t="s">
        <v>68</v>
      </c>
      <c r="D22" s="144"/>
      <c r="E22" s="129"/>
      <c r="F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5" thickTop="1" x14ac:dyDescent="0.3">
      <c r="A23" s="6"/>
      <c r="E23" s="129"/>
      <c r="F23" s="5"/>
      <c r="G23" s="28" t="s">
        <v>69</v>
      </c>
      <c r="H23" s="34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6"/>
      <c r="E24" s="129"/>
      <c r="F24" s="5"/>
      <c r="G24" s="30" t="s">
        <v>259</v>
      </c>
      <c r="H24" s="35"/>
      <c r="I24" s="26"/>
      <c r="J24" s="5"/>
      <c r="K24" s="23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5" thickBot="1" x14ac:dyDescent="0.35">
      <c r="A25" s="6"/>
      <c r="B25" s="5"/>
      <c r="C25" s="22"/>
      <c r="D25" s="143"/>
      <c r="E25" s="129"/>
      <c r="F25" s="5"/>
      <c r="G25" s="32" t="s">
        <v>260</v>
      </c>
      <c r="H25" s="36"/>
      <c r="I25" s="26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5" thickBot="1" x14ac:dyDescent="0.35">
      <c r="A26" s="6"/>
      <c r="B26" s="5"/>
      <c r="C26" s="22"/>
      <c r="D26" s="143"/>
      <c r="E26" s="129"/>
      <c r="F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5" thickBot="1" x14ac:dyDescent="0.35">
      <c r="A27" s="6"/>
      <c r="B27" s="5"/>
      <c r="C27" s="22"/>
      <c r="D27" s="143"/>
      <c r="E27" s="129"/>
      <c r="F27" s="5"/>
      <c r="G27" s="37" t="s">
        <v>71</v>
      </c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6"/>
      <c r="B28" s="5"/>
      <c r="C28" s="22"/>
      <c r="D28" s="143"/>
      <c r="E28" s="129"/>
      <c r="F28" s="5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6"/>
      <c r="B29" s="5"/>
      <c r="C29" s="22"/>
      <c r="D29" s="143"/>
      <c r="E29" s="129"/>
      <c r="F29" s="5"/>
      <c r="G29" s="5" t="s">
        <v>92</v>
      </c>
      <c r="H29" s="5"/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6"/>
      <c r="B30" s="5"/>
      <c r="C30" s="22"/>
      <c r="D30" s="137"/>
      <c r="E30" s="129"/>
      <c r="F30" s="5"/>
      <c r="G30" s="5" t="s">
        <v>93</v>
      </c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A31" s="6"/>
      <c r="B31" s="5"/>
      <c r="C31" s="22"/>
      <c r="D31" s="137"/>
      <c r="E31" s="129"/>
      <c r="F31" s="5"/>
      <c r="G31" s="5"/>
      <c r="H31" s="5"/>
      <c r="I31" s="5"/>
      <c r="J31" s="5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A32" s="6"/>
      <c r="B32" s="5"/>
      <c r="C32" s="22"/>
      <c r="D32" s="137"/>
      <c r="E32" s="129"/>
      <c r="F32" s="5"/>
      <c r="G32" s="5"/>
      <c r="H32" s="5"/>
      <c r="I32" s="5"/>
      <c r="J32" s="5"/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" x14ac:dyDescent="0.3">
      <c r="A33" s="6"/>
      <c r="B33" s="5"/>
      <c r="C33" s="22"/>
      <c r="D33" s="137"/>
      <c r="E33" s="129"/>
      <c r="F33" s="5"/>
      <c r="G33" s="5"/>
      <c r="H33" s="5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" x14ac:dyDescent="0.3">
      <c r="A34" s="6"/>
      <c r="B34" s="5"/>
      <c r="C34" s="22"/>
      <c r="D34" s="137"/>
      <c r="E34" s="129"/>
      <c r="F34" s="5"/>
      <c r="G34" s="5"/>
      <c r="H34" s="5"/>
      <c r="I34" s="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" x14ac:dyDescent="0.3">
      <c r="A35" s="6"/>
      <c r="B35" s="5"/>
      <c r="C35" s="22"/>
      <c r="D35" s="137"/>
      <c r="E35" s="129"/>
      <c r="F35" s="5"/>
      <c r="G35" s="5"/>
      <c r="H35" s="5"/>
      <c r="I35" s="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" x14ac:dyDescent="0.3">
      <c r="A36" s="6"/>
      <c r="B36" s="5"/>
      <c r="C36" s="22"/>
      <c r="D36" s="137"/>
      <c r="E36" s="129"/>
      <c r="F36" s="5"/>
      <c r="G36" s="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" x14ac:dyDescent="0.3">
      <c r="A37" s="6"/>
      <c r="B37" s="5"/>
      <c r="C37" s="22"/>
      <c r="D37" s="137"/>
      <c r="E37" s="129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" x14ac:dyDescent="0.3">
      <c r="A38" s="6"/>
      <c r="B38" s="5"/>
      <c r="C38" s="22"/>
      <c r="D38" s="137"/>
      <c r="E38" s="129"/>
      <c r="F38" s="5"/>
      <c r="G38" s="5"/>
      <c r="H38" s="5"/>
      <c r="I38" s="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" x14ac:dyDescent="0.3">
      <c r="A39" s="6"/>
      <c r="B39" s="5"/>
      <c r="C39" s="22"/>
      <c r="D39" s="137"/>
      <c r="E39" s="129"/>
      <c r="F39" s="5"/>
      <c r="G39" s="5"/>
      <c r="H39" s="5"/>
      <c r="I39" s="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" x14ac:dyDescent="0.3">
      <c r="A40" s="6"/>
      <c r="B40" s="5"/>
      <c r="C40" s="9"/>
      <c r="D40" s="129"/>
      <c r="E40" s="129"/>
      <c r="F40" s="5"/>
      <c r="G40" s="5"/>
      <c r="H40" s="5"/>
      <c r="I40" s="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" x14ac:dyDescent="0.3">
      <c r="A41" s="6"/>
      <c r="B41" s="5"/>
      <c r="C41" s="9"/>
      <c r="D41" s="129"/>
      <c r="E41" s="129"/>
      <c r="F41" s="5"/>
      <c r="G41" s="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" x14ac:dyDescent="0.3">
      <c r="A42" s="6"/>
      <c r="B42" s="5"/>
      <c r="C42" s="9"/>
      <c r="D42" s="129"/>
      <c r="E42" s="129"/>
      <c r="F42" s="5"/>
      <c r="G42" s="5"/>
      <c r="H42" s="5"/>
      <c r="I42" s="5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" x14ac:dyDescent="0.3">
      <c r="B43" s="1"/>
      <c r="C43" s="2"/>
      <c r="D43" s="139"/>
      <c r="E43" s="1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" x14ac:dyDescent="0.3">
      <c r="B44" s="1"/>
      <c r="C44" s="2"/>
      <c r="D44" s="139"/>
      <c r="E44" s="1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" x14ac:dyDescent="0.3">
      <c r="B45" s="1"/>
      <c r="C45" s="2"/>
      <c r="D45" s="139"/>
      <c r="E45" s="1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" x14ac:dyDescent="0.3">
      <c r="B46" s="1"/>
      <c r="C46" s="2"/>
      <c r="D46" s="139"/>
      <c r="E46" s="1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" x14ac:dyDescent="0.3">
      <c r="B47" s="1"/>
      <c r="C47" s="2"/>
      <c r="D47" s="139"/>
      <c r="E47" s="1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" x14ac:dyDescent="0.3">
      <c r="B48" s="1"/>
      <c r="C48" s="2"/>
      <c r="D48" s="139"/>
      <c r="E48" s="1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2"/>
      <c r="D49" s="139"/>
      <c r="E49" s="1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2"/>
      <c r="D50" s="139"/>
      <c r="E50" s="1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2"/>
      <c r="D51" s="139"/>
      <c r="E51" s="1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2"/>
      <c r="D52" s="139"/>
      <c r="E52" s="1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2"/>
      <c r="D53" s="139"/>
      <c r="E53" s="13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2"/>
      <c r="D54" s="139"/>
      <c r="E54" s="13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2"/>
      <c r="D55" s="139"/>
      <c r="E55" s="1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2"/>
      <c r="D56" s="139"/>
      <c r="E56" s="13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2"/>
      <c r="D57" s="139"/>
      <c r="E57" s="13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2"/>
      <c r="D58" s="139"/>
      <c r="E58" s="13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2"/>
      <c r="D59" s="139"/>
      <c r="E59" s="13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2"/>
      <c r="D60" s="139"/>
      <c r="E60" s="13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2"/>
      <c r="D61" s="139"/>
      <c r="E61" s="13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2"/>
      <c r="D62" s="139"/>
      <c r="E62" s="13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2"/>
      <c r="D63" s="139"/>
      <c r="E63" s="13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2"/>
      <c r="D64" s="139"/>
      <c r="E64" s="13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2"/>
      <c r="D65" s="139"/>
      <c r="E65" s="13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2"/>
      <c r="D66" s="139"/>
      <c r="E66" s="13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2"/>
      <c r="D67" s="139"/>
      <c r="E67" s="13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2"/>
      <c r="D68" s="139"/>
      <c r="E68" s="13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2"/>
      <c r="D69" s="139"/>
      <c r="E69" s="13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2"/>
      <c r="D70" s="139"/>
      <c r="E70" s="13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2"/>
      <c r="D71" s="139"/>
      <c r="E71" s="13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2"/>
      <c r="D72" s="139"/>
      <c r="E72" s="13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2"/>
      <c r="D73" s="139"/>
      <c r="E73" s="13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2"/>
      <c r="D74" s="139"/>
      <c r="E74" s="13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2"/>
      <c r="D75" s="139"/>
      <c r="E75" s="13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2"/>
      <c r="D76" s="139"/>
      <c r="E76" s="13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2"/>
      <c r="D77" s="139"/>
      <c r="E77" s="13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2"/>
      <c r="D78" s="139"/>
      <c r="E78" s="13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2"/>
      <c r="D79" s="139"/>
      <c r="E79" s="13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2"/>
      <c r="D80" s="139"/>
      <c r="E80" s="1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2"/>
      <c r="D81" s="139"/>
      <c r="E81" s="13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2"/>
      <c r="D82" s="139"/>
      <c r="E82" s="13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2"/>
      <c r="D83" s="139"/>
      <c r="E83" s="13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2"/>
      <c r="D84" s="139"/>
      <c r="E84" s="13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2"/>
      <c r="D85" s="139"/>
      <c r="E85" s="13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2"/>
      <c r="D86" s="139"/>
      <c r="E86" s="13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2"/>
      <c r="D87" s="139"/>
      <c r="E87" s="13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2"/>
      <c r="D88" s="139"/>
      <c r="E88" s="13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2"/>
      <c r="D89" s="139"/>
      <c r="E89" s="13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2"/>
      <c r="D90" s="139"/>
      <c r="E90" s="13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2"/>
      <c r="D91" s="139"/>
      <c r="E91" s="13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2"/>
      <c r="D92" s="139"/>
      <c r="E92" s="13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2"/>
      <c r="D93" s="139"/>
      <c r="E93" s="13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2"/>
      <c r="D94" s="139"/>
      <c r="E94" s="13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2"/>
      <c r="D95" s="139"/>
      <c r="E95" s="13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2"/>
      <c r="D96" s="139"/>
      <c r="E96" s="13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2"/>
      <c r="D97" s="139"/>
      <c r="E97" s="13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2"/>
      <c r="D98" s="139"/>
      <c r="E98" s="13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2"/>
      <c r="D99" s="139"/>
      <c r="E99" s="13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2"/>
      <c r="D100" s="139"/>
      <c r="E100" s="13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2"/>
      <c r="D101" s="139"/>
      <c r="E101" s="13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2"/>
      <c r="D102" s="139"/>
      <c r="E102" s="13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2"/>
      <c r="D103" s="139"/>
      <c r="E103" s="13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2"/>
      <c r="D104" s="139"/>
      <c r="E104" s="13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2"/>
      <c r="D105" s="139"/>
      <c r="E105" s="13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2"/>
      <c r="D106" s="139"/>
      <c r="E106" s="13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2"/>
      <c r="D107" s="139"/>
      <c r="E107" s="13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2"/>
      <c r="D108" s="139"/>
      <c r="E108" s="13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2"/>
      <c r="D109" s="139"/>
      <c r="E109" s="13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2"/>
      <c r="D110" s="139"/>
      <c r="E110" s="13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2"/>
      <c r="D111" s="139"/>
      <c r="E111" s="13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2"/>
      <c r="D112" s="139"/>
      <c r="E112" s="13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2"/>
      <c r="D113" s="139"/>
      <c r="E113" s="13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2"/>
      <c r="D114" s="139"/>
      <c r="E114" s="13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2"/>
      <c r="D115" s="139"/>
      <c r="E115" s="13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2"/>
      <c r="D116" s="139"/>
      <c r="E116" s="13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2"/>
      <c r="D117" s="139"/>
      <c r="E117" s="13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2"/>
      <c r="D118" s="139"/>
      <c r="E118" s="13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2"/>
      <c r="D119" s="139"/>
      <c r="E119" s="13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2"/>
      <c r="D120" s="139"/>
      <c r="E120" s="13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2"/>
      <c r="D121" s="139"/>
      <c r="E121" s="13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2"/>
      <c r="D122" s="139"/>
      <c r="E122" s="13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2"/>
      <c r="D123" s="139"/>
      <c r="E123" s="13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2"/>
      <c r="D124" s="139"/>
      <c r="E124" s="13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2"/>
      <c r="D125" s="139"/>
      <c r="E125" s="13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2"/>
      <c r="D126" s="139"/>
      <c r="E126" s="13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2"/>
      <c r="D127" s="139"/>
      <c r="E127" s="13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2"/>
      <c r="D128" s="139"/>
      <c r="E128" s="13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2"/>
      <c r="D129" s="139"/>
      <c r="E129" s="13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2"/>
      <c r="D130" s="139"/>
      <c r="E130" s="13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2"/>
      <c r="D131" s="139"/>
      <c r="E131" s="13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2"/>
      <c r="D132" s="139"/>
      <c r="E132" s="13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2"/>
      <c r="D133" s="139"/>
      <c r="E133" s="13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2"/>
      <c r="D134" s="139"/>
      <c r="E134" s="13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2"/>
      <c r="D135" s="139"/>
      <c r="E135" s="13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2"/>
      <c r="D136" s="139"/>
      <c r="E136" s="13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2"/>
      <c r="D137" s="139"/>
      <c r="E137" s="13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2"/>
      <c r="D138" s="139"/>
      <c r="E138" s="13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2"/>
      <c r="D139" s="139"/>
      <c r="E139" s="13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2"/>
      <c r="D140" s="139"/>
      <c r="E140" s="13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2"/>
      <c r="D141" s="139"/>
      <c r="E141" s="13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2"/>
      <c r="D142" s="139"/>
      <c r="E142" s="13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2"/>
      <c r="D143" s="139"/>
      <c r="E143" s="13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2"/>
      <c r="D144" s="139"/>
      <c r="E144" s="13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2"/>
      <c r="D145" s="139"/>
      <c r="E145" s="13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2"/>
      <c r="D146" s="139"/>
      <c r="E146" s="13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2"/>
      <c r="D147" s="139"/>
      <c r="E147" s="13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2"/>
      <c r="D148" s="139"/>
      <c r="E148" s="13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2"/>
      <c r="D149" s="139"/>
      <c r="E149" s="13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2"/>
      <c r="D150" s="139"/>
      <c r="E150" s="13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2"/>
      <c r="D151" s="139"/>
      <c r="E151" s="13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2"/>
      <c r="D152" s="139"/>
      <c r="E152" s="13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2"/>
      <c r="D153" s="139"/>
      <c r="E153" s="13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2"/>
      <c r="D154" s="139"/>
      <c r="E154" s="13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2"/>
      <c r="D155" s="139"/>
      <c r="E155" s="13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2"/>
      <c r="D156" s="139"/>
      <c r="E156" s="13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2"/>
      <c r="D157" s="139"/>
      <c r="E157" s="13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2"/>
      <c r="D158" s="139"/>
      <c r="E158" s="13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2"/>
      <c r="D159" s="139"/>
      <c r="E159" s="13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2"/>
      <c r="D160" s="139"/>
      <c r="E160" s="13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2"/>
      <c r="D161" s="139"/>
      <c r="E161" s="13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2"/>
      <c r="D162" s="139"/>
      <c r="E162" s="13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2"/>
      <c r="D163" s="139"/>
      <c r="E163" s="13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2"/>
      <c r="D164" s="139"/>
      <c r="E164" s="13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2"/>
      <c r="D165" s="139"/>
      <c r="E165" s="13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2"/>
      <c r="D166" s="139"/>
      <c r="E166" s="13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2"/>
      <c r="D167" s="139"/>
      <c r="E167" s="13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2"/>
      <c r="D168" s="139"/>
      <c r="E168" s="13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2"/>
      <c r="D169" s="139"/>
      <c r="E169" s="13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2"/>
      <c r="D170" s="139"/>
      <c r="E170" s="13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2"/>
      <c r="D171" s="139"/>
      <c r="E171" s="13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2"/>
      <c r="D172" s="139"/>
      <c r="E172" s="13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2"/>
      <c r="D173" s="139"/>
      <c r="E173" s="13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2"/>
      <c r="D174" s="139"/>
      <c r="E174" s="13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2"/>
      <c r="D175" s="139"/>
      <c r="E175" s="13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2"/>
      <c r="D176" s="139"/>
      <c r="E176" s="13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2"/>
      <c r="D177" s="139"/>
      <c r="E177" s="13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2"/>
      <c r="D178" s="139"/>
      <c r="E178" s="13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2"/>
      <c r="D179" s="139"/>
      <c r="E179" s="13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2"/>
      <c r="D180" s="139"/>
      <c r="E180" s="13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2"/>
      <c r="D181" s="139"/>
      <c r="E181" s="13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2"/>
      <c r="D182" s="139"/>
      <c r="E182" s="13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2"/>
      <c r="D183" s="139"/>
      <c r="E183" s="13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2"/>
      <c r="D184" s="139"/>
      <c r="E184" s="13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2"/>
      <c r="D185" s="139"/>
      <c r="E185" s="13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2"/>
      <c r="D186" s="139"/>
      <c r="E186" s="13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2"/>
      <c r="D187" s="139"/>
      <c r="E187" s="13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2"/>
      <c r="D188" s="139"/>
      <c r="E188" s="13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2"/>
      <c r="D189" s="139"/>
      <c r="E189" s="13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2"/>
      <c r="D190" s="139"/>
      <c r="E190" s="13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2"/>
      <c r="D191" s="139"/>
      <c r="E191" s="13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2"/>
      <c r="D192" s="139"/>
      <c r="E192" s="13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2"/>
      <c r="D193" s="139"/>
      <c r="E193" s="13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2"/>
      <c r="D194" s="139"/>
      <c r="E194" s="13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2"/>
      <c r="D195" s="139"/>
      <c r="E195" s="13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2"/>
      <c r="D196" s="139"/>
      <c r="E196" s="13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2"/>
      <c r="D197" s="139"/>
      <c r="E197" s="13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2"/>
      <c r="D198" s="139"/>
      <c r="E198" s="13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2"/>
      <c r="D199" s="139"/>
      <c r="E199" s="13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2"/>
      <c r="D200" s="139"/>
      <c r="E200" s="13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2"/>
      <c r="D201" s="139"/>
      <c r="E201" s="13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2"/>
      <c r="D202" s="139"/>
      <c r="E202" s="13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2"/>
      <c r="D203" s="139"/>
      <c r="E203" s="13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2"/>
      <c r="D204" s="139"/>
      <c r="E204" s="13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2"/>
      <c r="D205" s="139"/>
      <c r="E205" s="13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2"/>
      <c r="D206" s="139"/>
      <c r="E206" s="13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2"/>
      <c r="D207" s="139"/>
      <c r="E207" s="13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2"/>
      <c r="D208" s="139"/>
      <c r="E208" s="1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2"/>
      <c r="D209" s="139"/>
      <c r="E209" s="13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2"/>
      <c r="D210" s="139"/>
      <c r="E210" s="13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2"/>
      <c r="D211" s="139"/>
      <c r="E211" s="1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2"/>
      <c r="D212" s="139"/>
      <c r="E212" s="13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2"/>
      <c r="D213" s="139"/>
      <c r="E213" s="13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2"/>
      <c r="D214" s="139"/>
      <c r="E214" s="13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2"/>
      <c r="D215" s="139"/>
      <c r="E215" s="13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2"/>
      <c r="D216" s="139"/>
      <c r="E216" s="13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2"/>
      <c r="D217" s="139"/>
      <c r="E217" s="13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2"/>
      <c r="D218" s="139"/>
      <c r="E218" s="13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2"/>
      <c r="D219" s="139"/>
      <c r="E219" s="13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2"/>
      <c r="D220" s="139"/>
      <c r="E220" s="13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2"/>
      <c r="D221" s="139"/>
      <c r="E221" s="13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2"/>
      <c r="D222" s="139"/>
      <c r="E222" s="13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2"/>
      <c r="D223" s="139"/>
      <c r="E223" s="13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2"/>
      <c r="D224" s="139"/>
      <c r="E224" s="13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2"/>
      <c r="D225" s="139"/>
      <c r="E225" s="13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2"/>
      <c r="D226" s="139"/>
      <c r="E226" s="13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2"/>
      <c r="D227" s="139"/>
      <c r="E227" s="13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2"/>
      <c r="D228" s="139"/>
      <c r="E228" s="13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2"/>
      <c r="D229" s="139"/>
      <c r="E229" s="13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2"/>
      <c r="D230" s="139"/>
      <c r="E230" s="13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2"/>
      <c r="D231" s="139"/>
      <c r="E231" s="13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2"/>
      <c r="D232" s="139"/>
      <c r="E232" s="13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2"/>
      <c r="D233" s="139"/>
      <c r="E233" s="13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2"/>
      <c r="D234" s="139"/>
      <c r="E234" s="13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2"/>
      <c r="D235" s="139"/>
      <c r="E235" s="13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2"/>
      <c r="D236" s="139"/>
      <c r="E236" s="13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2"/>
      <c r="D237" s="139"/>
      <c r="E237" s="13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2"/>
      <c r="D238" s="139"/>
      <c r="E238" s="13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2"/>
      <c r="D239" s="139"/>
      <c r="E239" s="13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2"/>
      <c r="D240" s="139"/>
      <c r="E240" s="13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2"/>
      <c r="D241" s="139"/>
      <c r="E241" s="13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2"/>
      <c r="D242" s="139"/>
      <c r="E242" s="13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" x14ac:dyDescent="0.3">
      <c r="B243" s="1"/>
      <c r="C243" s="2"/>
      <c r="D243" s="139"/>
      <c r="E243" s="13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" x14ac:dyDescent="0.3">
      <c r="B244" s="1"/>
      <c r="C244" s="2"/>
      <c r="D244" s="139"/>
      <c r="E244" s="13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" x14ac:dyDescent="0.3">
      <c r="B245" s="1"/>
      <c r="C245" s="2"/>
      <c r="D245" s="139"/>
      <c r="E245" s="13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" x14ac:dyDescent="0.3">
      <c r="B246" s="1"/>
      <c r="C246" s="2"/>
      <c r="D246" s="139"/>
      <c r="E246" s="13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" x14ac:dyDescent="0.3">
      <c r="B247" s="1"/>
      <c r="C247" s="2"/>
      <c r="D247" s="139"/>
      <c r="E247" s="13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" x14ac:dyDescent="0.3">
      <c r="B248" s="1"/>
      <c r="C248" s="2"/>
      <c r="D248" s="139"/>
      <c r="E248" s="13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" x14ac:dyDescent="0.3">
      <c r="B249" s="1"/>
      <c r="C249" s="2"/>
      <c r="D249" s="139"/>
      <c r="E249" s="13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" x14ac:dyDescent="0.3">
      <c r="B250" s="1"/>
      <c r="C250" s="2"/>
      <c r="D250" s="139"/>
      <c r="E250" s="13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" x14ac:dyDescent="0.3">
      <c r="B251" s="1"/>
      <c r="C251" s="2"/>
      <c r="D251" s="139"/>
      <c r="E251" s="13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" x14ac:dyDescent="0.3">
      <c r="B252" s="1"/>
      <c r="C252" s="2"/>
      <c r="D252" s="139"/>
      <c r="E252" s="13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" x14ac:dyDescent="0.3">
      <c r="B253" s="1"/>
      <c r="C253" s="2"/>
      <c r="D253" s="139"/>
      <c r="E253" s="13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" x14ac:dyDescent="0.3">
      <c r="B254" s="1"/>
      <c r="C254" s="2"/>
      <c r="D254" s="139"/>
      <c r="E254" s="13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3"/>
    </row>
    <row r="256" spans="2:99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  <row r="370" spans="3:3" x14ac:dyDescent="0.25">
      <c r="C370" s="3"/>
    </row>
    <row r="371" spans="3:3" x14ac:dyDescent="0.25">
      <c r="C371" s="3"/>
    </row>
    <row r="372" spans="3:3" x14ac:dyDescent="0.25">
      <c r="C372" s="3"/>
    </row>
    <row r="373" spans="3:3" x14ac:dyDescent="0.25">
      <c r="C373" s="3"/>
    </row>
    <row r="374" spans="3:3" x14ac:dyDescent="0.25">
      <c r="C374" s="3"/>
    </row>
    <row r="375" spans="3:3" x14ac:dyDescent="0.25">
      <c r="C375" s="3"/>
    </row>
    <row r="376" spans="3:3" x14ac:dyDescent="0.25">
      <c r="C376" s="3"/>
    </row>
    <row r="377" spans="3:3" x14ac:dyDescent="0.25">
      <c r="C377" s="3"/>
    </row>
    <row r="378" spans="3:3" x14ac:dyDescent="0.25">
      <c r="C378" s="3"/>
    </row>
    <row r="379" spans="3:3" x14ac:dyDescent="0.25">
      <c r="C379" s="3"/>
    </row>
    <row r="380" spans="3:3" x14ac:dyDescent="0.25">
      <c r="C380" s="3"/>
    </row>
    <row r="381" spans="3:3" x14ac:dyDescent="0.25">
      <c r="C381" s="3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style="138" customWidth="1"/>
    <col min="5" max="5" width="9.1796875" style="138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6"/>
      <c r="B1" s="6"/>
      <c r="C1" s="6"/>
      <c r="D1" s="126"/>
      <c r="E1" s="126"/>
      <c r="F1" s="6"/>
      <c r="G1" s="6"/>
      <c r="H1" s="6"/>
      <c r="I1" s="6"/>
      <c r="J1" s="6"/>
      <c r="K1" s="6"/>
      <c r="L1" s="6"/>
    </row>
    <row r="2" spans="1:99" ht="14" x14ac:dyDescent="0.3">
      <c r="A2" s="6"/>
      <c r="B2" s="21" t="s">
        <v>238</v>
      </c>
      <c r="C2" s="8"/>
      <c r="D2" s="134"/>
      <c r="E2" s="129"/>
      <c r="F2" s="8"/>
      <c r="G2" s="21" t="s">
        <v>203</v>
      </c>
      <c r="H2" s="8"/>
      <c r="I2" s="8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4.5" thickBot="1" x14ac:dyDescent="0.35">
      <c r="A3" s="6"/>
      <c r="B3" s="45"/>
      <c r="C3" s="5"/>
      <c r="D3" s="129"/>
      <c r="E3" s="129"/>
      <c r="F3" s="5"/>
      <c r="G3" s="4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7.5" customHeight="1" thickTop="1" thickBot="1" x14ac:dyDescent="0.35">
      <c r="A4" s="6"/>
      <c r="B4" s="5"/>
      <c r="C4" s="5"/>
      <c r="D4" s="129"/>
      <c r="E4" s="129"/>
      <c r="F4" s="48"/>
      <c r="G4" s="49"/>
      <c r="H4" s="50"/>
      <c r="I4" s="51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6"/>
      <c r="B5" s="163" t="s">
        <v>18</v>
      </c>
      <c r="C5" s="155" t="s">
        <v>19</v>
      </c>
      <c r="D5" s="130" t="s">
        <v>52</v>
      </c>
      <c r="E5" s="129"/>
      <c r="F5" s="156" t="s">
        <v>36</v>
      </c>
      <c r="G5" s="162" t="s">
        <v>32</v>
      </c>
      <c r="H5" s="157" t="s">
        <v>33</v>
      </c>
      <c r="I5" s="158" t="s">
        <v>38</v>
      </c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6"/>
      <c r="B6" s="10" t="s">
        <v>101</v>
      </c>
      <c r="C6" s="11" t="s">
        <v>53</v>
      </c>
      <c r="D6" s="131"/>
      <c r="E6" s="129"/>
      <c r="F6" s="16">
        <v>1</v>
      </c>
      <c r="G6" s="14" t="s">
        <v>72</v>
      </c>
      <c r="H6" s="15" t="e">
        <f>((D20-D22)/(D6+D7+D8+D9+D10+D11+D12+D13))*100</f>
        <v>#DIV/0!</v>
      </c>
      <c r="I6" s="17">
        <f>IF((D6+D7+D8+D9+D10+D11+D12+D13)=0,0,IF((H6)&lt;=0,0,IF(H6&lt;1.5,1,IF(H6&gt;3,3,2))))</f>
        <v>0</v>
      </c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6"/>
      <c r="B7" s="78" t="s">
        <v>90</v>
      </c>
      <c r="C7" s="77"/>
      <c r="D7" s="131"/>
      <c r="E7" s="129"/>
      <c r="F7" s="16">
        <v>2</v>
      </c>
      <c r="G7" s="14" t="s">
        <v>73</v>
      </c>
      <c r="H7" s="15" t="e">
        <f>((D20-D22)/((D6+D7+D8+D9+D10+D11+D12+D13)-(D14+D15)))*100</f>
        <v>#DIV/0!</v>
      </c>
      <c r="I7" s="17">
        <f>IF(AND((D20-D22)&lt;0,(D6+D7+D8+D9+D10+D11+D12+D13-D14-D15)&lt;0),0,IF(D6+D7+D8+D9+D10+D11+D12+D13-D14-D15&lt;=0,0,IF((H7)&lt;=0,0,IF(H7&lt;1.7,1,IF(H7&gt;4,3,2)))))</f>
        <v>0</v>
      </c>
      <c r="J7" s="5"/>
      <c r="K7" s="5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6"/>
      <c r="B8" s="10" t="s">
        <v>61</v>
      </c>
      <c r="C8" s="11" t="s">
        <v>54</v>
      </c>
      <c r="D8" s="131"/>
      <c r="E8" s="129"/>
      <c r="F8" s="16">
        <v>3</v>
      </c>
      <c r="G8" s="14" t="s">
        <v>17</v>
      </c>
      <c r="H8" s="15" t="e">
        <f>((D14+D15)/(D6+D7+D8+D9+D10+D11+D12+D13))*100</f>
        <v>#DIV/0!</v>
      </c>
      <c r="I8" s="17">
        <f>IF((D6+D7+D8+D9+D10+D11+D12+D13)=0,0,IF((H8)&gt;=100,0,IF(H8&lt;30,3,IF(H8&gt;50,1,2))))</f>
        <v>0</v>
      </c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" x14ac:dyDescent="0.3">
      <c r="A9" s="6"/>
      <c r="B9" s="10" t="s">
        <v>62</v>
      </c>
      <c r="C9" s="11" t="s">
        <v>55</v>
      </c>
      <c r="D9" s="131"/>
      <c r="E9" s="129"/>
      <c r="F9" s="16">
        <v>4</v>
      </c>
      <c r="G9" s="14" t="s">
        <v>85</v>
      </c>
      <c r="H9" s="15" t="e">
        <f>((D6+D7+D8+D9+D10+D11+D12+D13)-(D14+D15))/(D6+D7)</f>
        <v>#DIV/0!</v>
      </c>
      <c r="I9" s="17">
        <f>IF(AND((D6+D7)=0,(D6+D7+D8+D9+D10+D11+D12+D13-D14-D15)&lt;0),0,IF((D6+D7)=0,3,IF((H9)&lt;=0,0,IF(H9&lt;0.51,1,IF(H9&gt;1,3,2)))))</f>
        <v>3</v>
      </c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" x14ac:dyDescent="0.3">
      <c r="A10" s="6"/>
      <c r="B10" s="78" t="s">
        <v>91</v>
      </c>
      <c r="C10" s="77"/>
      <c r="D10" s="131"/>
      <c r="E10" s="129"/>
      <c r="F10" s="16">
        <v>5</v>
      </c>
      <c r="G10" s="14" t="s">
        <v>74</v>
      </c>
      <c r="H10" s="87" t="e">
        <f>D19/D18</f>
        <v>#DIV/0!</v>
      </c>
      <c r="I10" s="17">
        <f>IF(AND(D18&lt;=0,D19&lt;=0),0,IF(D18&lt;=0,0,IF(H10&gt;1,0,IF(H10&lt;0.95,3,IF(H10&gt;0.99,1,2)))))</f>
        <v>0</v>
      </c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6"/>
      <c r="B11" s="10" t="s">
        <v>63</v>
      </c>
      <c r="C11" s="11" t="s">
        <v>56</v>
      </c>
      <c r="D11" s="131"/>
      <c r="E11" s="129"/>
      <c r="F11" s="16">
        <v>6</v>
      </c>
      <c r="G11" s="14" t="s">
        <v>75</v>
      </c>
      <c r="H11" s="15" t="e">
        <f>(D11/D18)*360</f>
        <v>#DIV/0!</v>
      </c>
      <c r="I11" s="17">
        <f>IF(AND(D18&lt;=0,D11&lt;=0),1,IF(D18&lt;=0,1,IF(D11&lt;=0,1,IF(H11&lt;40,3,IF(H11&gt;70,1,2)))))</f>
        <v>1</v>
      </c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" x14ac:dyDescent="0.3">
      <c r="A12" s="6"/>
      <c r="B12" s="10" t="s">
        <v>205</v>
      </c>
      <c r="C12" s="11" t="s">
        <v>57</v>
      </c>
      <c r="D12" s="131"/>
      <c r="E12" s="129"/>
      <c r="F12" s="16">
        <v>7</v>
      </c>
      <c r="G12" s="14" t="s">
        <v>76</v>
      </c>
      <c r="H12" s="15" t="e">
        <f>D18/(D6+D7+D8+D9+D10+D11+D12+D13)</f>
        <v>#DIV/0!</v>
      </c>
      <c r="I12" s="17">
        <f>IF(AND(D18&lt;=0,(D6+D7+D8+D9+D10+D11+D12+D13)&lt;=0),1,IF((D6+D7+D8+D9+D10+D11+D12+D13)&lt;=0,1,IF(H12&lt;0.3,1,IF(H12&gt;1,3,2))))</f>
        <v>1</v>
      </c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6"/>
      <c r="B13" s="10" t="s">
        <v>89</v>
      </c>
      <c r="C13" s="11" t="s">
        <v>58</v>
      </c>
      <c r="D13" s="131"/>
      <c r="E13" s="129"/>
      <c r="F13" s="16">
        <v>8</v>
      </c>
      <c r="G13" s="14" t="s">
        <v>106</v>
      </c>
      <c r="H13" s="15" t="e">
        <f>(D12+D8+D9+D10)/D14</f>
        <v>#DIV/0!</v>
      </c>
      <c r="I13" s="17">
        <f>IF(AND(D14&lt;=0,(D12+D8+D9+D10)&lt;=0),1,IF(D14&lt;=0,3,IF(H13&lt;0.7,1,IF(H13&gt;1.5,3,2))))</f>
        <v>1</v>
      </c>
      <c r="J13" s="5"/>
      <c r="K13" s="5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6"/>
      <c r="B14" s="10" t="s">
        <v>110</v>
      </c>
      <c r="C14" s="11" t="s">
        <v>59</v>
      </c>
      <c r="D14" s="131"/>
      <c r="E14" s="129"/>
      <c r="F14" s="16">
        <v>9</v>
      </c>
      <c r="G14" s="14" t="s">
        <v>77</v>
      </c>
      <c r="H14" s="15" t="e">
        <f>(D14+D15)/D20</f>
        <v>#DIV/0!</v>
      </c>
      <c r="I14" s="17">
        <f>IF(AND((D14+D15)=0,D20&gt;0),3,IF(D20&lt;=0,0,IF(H14&gt;7,1,IF(H14&lt;0,0,IF(H14&lt;5,3,2)))))</f>
        <v>0</v>
      </c>
      <c r="J14" s="5"/>
      <c r="K14" s="5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6"/>
      <c r="B15" s="12" t="s">
        <v>3</v>
      </c>
      <c r="C15" s="13" t="s">
        <v>60</v>
      </c>
      <c r="D15" s="133"/>
      <c r="E15" s="129"/>
      <c r="F15" s="83">
        <v>10</v>
      </c>
      <c r="G15" s="84" t="s">
        <v>105</v>
      </c>
      <c r="H15" s="85" t="e">
        <f>(((D6+D7+D10+D13)-('2016-DE'!D6+'2016-DE'!D7+'2016-DE'!D10+'2016-DE'!D13)+D22)/('2016-DE'!D6+'2016-DE'!D7+'2016-DE'!D10+'2016-DE'!D13))*100</f>
        <v>#DIV/0!</v>
      </c>
      <c r="I15" s="86">
        <f>IF(AND((D6+D7+D10+D13)=0,D22=0,('2016-DE'!D6+'2016-DE'!D7+'2016-DE'!D10+'2016-DE'!D13)=0),0, IF(('2016-DE'!D6+'2016-DE'!D7+'2016-DE'!D10+'2016-DE'!D13)=0,3, IF(H15&lt;=0,0, IF(H15&lt;2.51,1, IF(H15&gt;5,3,2)))))</f>
        <v>0</v>
      </c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" thickTop="1" thickBot="1" x14ac:dyDescent="0.35">
      <c r="A16" s="6"/>
      <c r="B16" s="5"/>
      <c r="C16" s="22"/>
      <c r="D16" s="143"/>
      <c r="E16" s="129"/>
      <c r="F16" s="18" t="s">
        <v>39</v>
      </c>
      <c r="G16" s="19" t="s">
        <v>204</v>
      </c>
      <c r="H16" s="19"/>
      <c r="I16" s="20">
        <f>SUM(I6:I15)</f>
        <v>6</v>
      </c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7.5" thickTop="1" x14ac:dyDescent="0.3">
      <c r="A17" s="6"/>
      <c r="B17" s="163" t="s">
        <v>18</v>
      </c>
      <c r="C17" s="155" t="s">
        <v>19</v>
      </c>
      <c r="D17" s="130" t="s">
        <v>64</v>
      </c>
      <c r="E17" s="129"/>
      <c r="F17" s="5"/>
      <c r="G17" s="5"/>
      <c r="H17" s="5"/>
      <c r="I17" s="5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5" thickBot="1" x14ac:dyDescent="0.35">
      <c r="A18" s="6"/>
      <c r="B18" s="10" t="s">
        <v>94</v>
      </c>
      <c r="C18" s="11" t="s">
        <v>65</v>
      </c>
      <c r="D18" s="131"/>
      <c r="E18" s="129"/>
      <c r="F18" s="5"/>
      <c r="G18" s="5"/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6"/>
      <c r="B19" s="10" t="s">
        <v>95</v>
      </c>
      <c r="C19" s="11" t="s">
        <v>66</v>
      </c>
      <c r="D19" s="131"/>
      <c r="E19" s="129"/>
      <c r="F19" s="6"/>
      <c r="G19" s="28" t="s">
        <v>70</v>
      </c>
      <c r="H19" s="29"/>
      <c r="I19" s="6"/>
      <c r="J19" s="6"/>
      <c r="K19" s="6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5" thickBot="1" x14ac:dyDescent="0.35">
      <c r="A20" s="6"/>
      <c r="B20" s="12" t="s">
        <v>108</v>
      </c>
      <c r="C20" s="13" t="s">
        <v>37</v>
      </c>
      <c r="D20" s="133"/>
      <c r="E20" s="129"/>
      <c r="F20" s="6"/>
      <c r="G20" s="30" t="s">
        <v>86</v>
      </c>
      <c r="H20" s="31"/>
      <c r="I20" s="6"/>
      <c r="J20" s="6"/>
      <c r="K20" s="6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5">
      <c r="A21" s="6"/>
      <c r="B21" s="5"/>
      <c r="C21" s="22"/>
      <c r="D21" s="143"/>
      <c r="E21" s="129"/>
      <c r="F21" s="5"/>
      <c r="G21" s="32" t="s">
        <v>87</v>
      </c>
      <c r="H21" s="33"/>
      <c r="I21" s="27"/>
      <c r="J21" s="27"/>
      <c r="K21" s="6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5">
      <c r="A22" s="6"/>
      <c r="B22" s="24" t="s">
        <v>67</v>
      </c>
      <c r="C22" s="25" t="s">
        <v>68</v>
      </c>
      <c r="D22" s="144"/>
      <c r="E22" s="129"/>
      <c r="F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5" thickTop="1" x14ac:dyDescent="0.3">
      <c r="A23" s="6"/>
      <c r="E23" s="129"/>
      <c r="F23" s="5"/>
      <c r="G23" s="28" t="s">
        <v>69</v>
      </c>
      <c r="H23" s="34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6"/>
      <c r="E24" s="129"/>
      <c r="F24" s="5"/>
      <c r="G24" s="30" t="s">
        <v>259</v>
      </c>
      <c r="H24" s="35"/>
      <c r="I24" s="26"/>
      <c r="J24" s="5"/>
      <c r="K24" s="23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5" thickBot="1" x14ac:dyDescent="0.35">
      <c r="A25" s="6"/>
      <c r="B25" s="5"/>
      <c r="C25" s="22"/>
      <c r="D25" s="143"/>
      <c r="E25" s="129"/>
      <c r="F25" s="5"/>
      <c r="G25" s="32" t="s">
        <v>260</v>
      </c>
      <c r="H25" s="36"/>
      <c r="I25" s="26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5" thickBot="1" x14ac:dyDescent="0.35">
      <c r="A26" s="6"/>
      <c r="B26" s="5"/>
      <c r="C26" s="22"/>
      <c r="D26" s="143"/>
      <c r="E26" s="129"/>
      <c r="F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5" thickBot="1" x14ac:dyDescent="0.35">
      <c r="A27" s="6"/>
      <c r="B27" s="5"/>
      <c r="C27" s="22"/>
      <c r="D27" s="143"/>
      <c r="E27" s="129"/>
      <c r="F27" s="5"/>
      <c r="G27" s="37" t="s">
        <v>71</v>
      </c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6"/>
      <c r="B28" s="5"/>
      <c r="C28" s="22"/>
      <c r="D28" s="143"/>
      <c r="E28" s="129"/>
      <c r="F28" s="5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6"/>
      <c r="B29" s="5"/>
      <c r="C29" s="22"/>
      <c r="D29" s="143"/>
      <c r="E29" s="129"/>
      <c r="F29" s="5"/>
      <c r="G29" s="5" t="s">
        <v>92</v>
      </c>
      <c r="H29" s="5"/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6"/>
      <c r="B30" s="5"/>
      <c r="C30" s="22"/>
      <c r="D30" s="137"/>
      <c r="E30" s="129"/>
      <c r="F30" s="5"/>
      <c r="G30" s="5" t="s">
        <v>93</v>
      </c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A31" s="6"/>
      <c r="B31" s="5"/>
      <c r="C31" s="22"/>
      <c r="D31" s="137"/>
      <c r="E31" s="129"/>
      <c r="F31" s="5"/>
      <c r="G31" s="5"/>
      <c r="H31" s="5"/>
      <c r="I31" s="5"/>
      <c r="J31" s="5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A32" s="6"/>
      <c r="B32" s="5"/>
      <c r="C32" s="22"/>
      <c r="D32" s="137"/>
      <c r="E32" s="129"/>
      <c r="F32" s="5"/>
      <c r="G32" s="5"/>
      <c r="H32" s="5"/>
      <c r="I32" s="5"/>
      <c r="J32" s="5"/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" x14ac:dyDescent="0.3">
      <c r="A33" s="6"/>
      <c r="B33" s="5"/>
      <c r="C33" s="22"/>
      <c r="D33" s="137"/>
      <c r="E33" s="129"/>
      <c r="F33" s="5"/>
      <c r="G33" s="5"/>
      <c r="H33" s="5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" x14ac:dyDescent="0.3">
      <c r="A34" s="6"/>
      <c r="B34" s="5"/>
      <c r="C34" s="22"/>
      <c r="D34" s="137"/>
      <c r="E34" s="129"/>
      <c r="F34" s="5"/>
      <c r="G34" s="5"/>
      <c r="H34" s="5"/>
      <c r="I34" s="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" x14ac:dyDescent="0.3">
      <c r="A35" s="6"/>
      <c r="B35" s="5"/>
      <c r="C35" s="22"/>
      <c r="D35" s="137"/>
      <c r="E35" s="129"/>
      <c r="F35" s="5"/>
      <c r="G35" s="5"/>
      <c r="H35" s="5"/>
      <c r="I35" s="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" x14ac:dyDescent="0.3">
      <c r="A36" s="6"/>
      <c r="B36" s="5"/>
      <c r="C36" s="22"/>
      <c r="D36" s="137"/>
      <c r="E36" s="129"/>
      <c r="F36" s="5"/>
      <c r="G36" s="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" x14ac:dyDescent="0.3">
      <c r="A37" s="6"/>
      <c r="B37" s="5"/>
      <c r="C37" s="22"/>
      <c r="D37" s="137"/>
      <c r="E37" s="129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" x14ac:dyDescent="0.3">
      <c r="A38" s="6"/>
      <c r="B38" s="5"/>
      <c r="C38" s="22"/>
      <c r="D38" s="137"/>
      <c r="E38" s="129"/>
      <c r="F38" s="5"/>
      <c r="G38" s="5"/>
      <c r="H38" s="5"/>
      <c r="I38" s="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" x14ac:dyDescent="0.3">
      <c r="A39" s="6"/>
      <c r="B39" s="5"/>
      <c r="C39" s="22"/>
      <c r="D39" s="137"/>
      <c r="E39" s="129"/>
      <c r="F39" s="5"/>
      <c r="G39" s="5"/>
      <c r="H39" s="5"/>
      <c r="I39" s="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" x14ac:dyDescent="0.3">
      <c r="A40" s="6"/>
      <c r="B40" s="5"/>
      <c r="C40" s="9"/>
      <c r="D40" s="129"/>
      <c r="E40" s="129"/>
      <c r="F40" s="5"/>
      <c r="G40" s="5"/>
      <c r="H40" s="5"/>
      <c r="I40" s="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" x14ac:dyDescent="0.3">
      <c r="A41" s="6"/>
      <c r="B41" s="5"/>
      <c r="C41" s="9"/>
      <c r="D41" s="129"/>
      <c r="E41" s="129"/>
      <c r="F41" s="5"/>
      <c r="G41" s="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" x14ac:dyDescent="0.3">
      <c r="A42" s="6"/>
      <c r="B42" s="5"/>
      <c r="C42" s="9"/>
      <c r="D42" s="129"/>
      <c r="E42" s="129"/>
      <c r="F42" s="5"/>
      <c r="G42" s="5"/>
      <c r="H42" s="5"/>
      <c r="I42" s="5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" x14ac:dyDescent="0.3">
      <c r="B43" s="1"/>
      <c r="C43" s="2"/>
      <c r="D43" s="139"/>
      <c r="E43" s="1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" x14ac:dyDescent="0.3">
      <c r="B44" s="1"/>
      <c r="C44" s="2"/>
      <c r="D44" s="139"/>
      <c r="E44" s="1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" x14ac:dyDescent="0.3">
      <c r="B45" s="1"/>
      <c r="C45" s="2"/>
      <c r="D45" s="139"/>
      <c r="E45" s="1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" x14ac:dyDescent="0.3">
      <c r="B46" s="1"/>
      <c r="C46" s="2"/>
      <c r="D46" s="139"/>
      <c r="E46" s="1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" x14ac:dyDescent="0.3">
      <c r="B47" s="1"/>
      <c r="C47" s="2"/>
      <c r="D47" s="139"/>
      <c r="E47" s="1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" x14ac:dyDescent="0.3">
      <c r="B48" s="1"/>
      <c r="C48" s="2"/>
      <c r="D48" s="139"/>
      <c r="E48" s="1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2"/>
      <c r="D49" s="139"/>
      <c r="E49" s="1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2"/>
      <c r="D50" s="139"/>
      <c r="E50" s="1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2"/>
      <c r="D51" s="139"/>
      <c r="E51" s="1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2"/>
      <c r="D52" s="139"/>
      <c r="E52" s="1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2"/>
      <c r="D53" s="139"/>
      <c r="E53" s="13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2"/>
      <c r="D54" s="139"/>
      <c r="E54" s="13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2"/>
      <c r="D55" s="139"/>
      <c r="E55" s="1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2"/>
      <c r="D56" s="139"/>
      <c r="E56" s="13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2"/>
      <c r="D57" s="139"/>
      <c r="E57" s="13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2"/>
      <c r="D58" s="139"/>
      <c r="E58" s="13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2"/>
      <c r="D59" s="139"/>
      <c r="E59" s="13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2"/>
      <c r="D60" s="139"/>
      <c r="E60" s="13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2"/>
      <c r="D61" s="139"/>
      <c r="E61" s="13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2"/>
      <c r="D62" s="139"/>
      <c r="E62" s="13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2"/>
      <c r="D63" s="139"/>
      <c r="E63" s="13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2"/>
      <c r="D64" s="139"/>
      <c r="E64" s="13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2"/>
      <c r="D65" s="139"/>
      <c r="E65" s="13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2"/>
      <c r="D66" s="139"/>
      <c r="E66" s="13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2"/>
      <c r="D67" s="139"/>
      <c r="E67" s="13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2"/>
      <c r="D68" s="139"/>
      <c r="E68" s="13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2"/>
      <c r="D69" s="139"/>
      <c r="E69" s="13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2"/>
      <c r="D70" s="139"/>
      <c r="E70" s="13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2"/>
      <c r="D71" s="139"/>
      <c r="E71" s="13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2"/>
      <c r="D72" s="139"/>
      <c r="E72" s="13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2"/>
      <c r="D73" s="139"/>
      <c r="E73" s="13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2"/>
      <c r="D74" s="139"/>
      <c r="E74" s="13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2"/>
      <c r="D75" s="139"/>
      <c r="E75" s="13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2"/>
      <c r="D76" s="139"/>
      <c r="E76" s="13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2"/>
      <c r="D77" s="139"/>
      <c r="E77" s="13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2"/>
      <c r="D78" s="139"/>
      <c r="E78" s="13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2"/>
      <c r="D79" s="139"/>
      <c r="E79" s="13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2"/>
      <c r="D80" s="139"/>
      <c r="E80" s="1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2"/>
      <c r="D81" s="139"/>
      <c r="E81" s="13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2"/>
      <c r="D82" s="139"/>
      <c r="E82" s="13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2"/>
      <c r="D83" s="139"/>
      <c r="E83" s="13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2"/>
      <c r="D84" s="139"/>
      <c r="E84" s="13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2"/>
      <c r="D85" s="139"/>
      <c r="E85" s="13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2"/>
      <c r="D86" s="139"/>
      <c r="E86" s="13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2"/>
      <c r="D87" s="139"/>
      <c r="E87" s="13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2"/>
      <c r="D88" s="139"/>
      <c r="E88" s="13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2"/>
      <c r="D89" s="139"/>
      <c r="E89" s="13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2"/>
      <c r="D90" s="139"/>
      <c r="E90" s="13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2"/>
      <c r="D91" s="139"/>
      <c r="E91" s="13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2"/>
      <c r="D92" s="139"/>
      <c r="E92" s="13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2"/>
      <c r="D93" s="139"/>
      <c r="E93" s="13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2"/>
      <c r="D94" s="139"/>
      <c r="E94" s="13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2"/>
      <c r="D95" s="139"/>
      <c r="E95" s="13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2"/>
      <c r="D96" s="139"/>
      <c r="E96" s="13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2"/>
      <c r="D97" s="139"/>
      <c r="E97" s="13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2"/>
      <c r="D98" s="139"/>
      <c r="E98" s="13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2"/>
      <c r="D99" s="139"/>
      <c r="E99" s="13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2"/>
      <c r="D100" s="139"/>
      <c r="E100" s="13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2"/>
      <c r="D101" s="139"/>
      <c r="E101" s="13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2"/>
      <c r="D102" s="139"/>
      <c r="E102" s="13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2"/>
      <c r="D103" s="139"/>
      <c r="E103" s="13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2"/>
      <c r="D104" s="139"/>
      <c r="E104" s="13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2"/>
      <c r="D105" s="139"/>
      <c r="E105" s="13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2"/>
      <c r="D106" s="139"/>
      <c r="E106" s="13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2"/>
      <c r="D107" s="139"/>
      <c r="E107" s="13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2"/>
      <c r="D108" s="139"/>
      <c r="E108" s="13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2"/>
      <c r="D109" s="139"/>
      <c r="E109" s="13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2"/>
      <c r="D110" s="139"/>
      <c r="E110" s="13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2"/>
      <c r="D111" s="139"/>
      <c r="E111" s="13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2"/>
      <c r="D112" s="139"/>
      <c r="E112" s="13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2"/>
      <c r="D113" s="139"/>
      <c r="E113" s="13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2"/>
      <c r="D114" s="139"/>
      <c r="E114" s="13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2"/>
      <c r="D115" s="139"/>
      <c r="E115" s="13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2"/>
      <c r="D116" s="139"/>
      <c r="E116" s="13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2"/>
      <c r="D117" s="139"/>
      <c r="E117" s="13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2"/>
      <c r="D118" s="139"/>
      <c r="E118" s="13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2"/>
      <c r="D119" s="139"/>
      <c r="E119" s="13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2"/>
      <c r="D120" s="139"/>
      <c r="E120" s="13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2"/>
      <c r="D121" s="139"/>
      <c r="E121" s="13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2"/>
      <c r="D122" s="139"/>
      <c r="E122" s="13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2"/>
      <c r="D123" s="139"/>
      <c r="E123" s="13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2"/>
      <c r="D124" s="139"/>
      <c r="E124" s="13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2"/>
      <c r="D125" s="139"/>
      <c r="E125" s="13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2"/>
      <c r="D126" s="139"/>
      <c r="E126" s="13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2"/>
      <c r="D127" s="139"/>
      <c r="E127" s="13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2"/>
      <c r="D128" s="139"/>
      <c r="E128" s="13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2"/>
      <c r="D129" s="139"/>
      <c r="E129" s="13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2"/>
      <c r="D130" s="139"/>
      <c r="E130" s="13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2"/>
      <c r="D131" s="139"/>
      <c r="E131" s="13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2"/>
      <c r="D132" s="139"/>
      <c r="E132" s="13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2"/>
      <c r="D133" s="139"/>
      <c r="E133" s="13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2"/>
      <c r="D134" s="139"/>
      <c r="E134" s="13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2"/>
      <c r="D135" s="139"/>
      <c r="E135" s="13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2"/>
      <c r="D136" s="139"/>
      <c r="E136" s="13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2"/>
      <c r="D137" s="139"/>
      <c r="E137" s="13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2"/>
      <c r="D138" s="139"/>
      <c r="E138" s="13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2"/>
      <c r="D139" s="139"/>
      <c r="E139" s="13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2"/>
      <c r="D140" s="139"/>
      <c r="E140" s="13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2"/>
      <c r="D141" s="139"/>
      <c r="E141" s="13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2"/>
      <c r="D142" s="139"/>
      <c r="E142" s="13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2"/>
      <c r="D143" s="139"/>
      <c r="E143" s="13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2"/>
      <c r="D144" s="139"/>
      <c r="E144" s="13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2"/>
      <c r="D145" s="139"/>
      <c r="E145" s="13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2"/>
      <c r="D146" s="139"/>
      <c r="E146" s="13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2"/>
      <c r="D147" s="139"/>
      <c r="E147" s="13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2"/>
      <c r="D148" s="139"/>
      <c r="E148" s="13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2"/>
      <c r="D149" s="139"/>
      <c r="E149" s="13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2"/>
      <c r="D150" s="139"/>
      <c r="E150" s="13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2"/>
      <c r="D151" s="139"/>
      <c r="E151" s="13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2"/>
      <c r="D152" s="139"/>
      <c r="E152" s="13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2"/>
      <c r="D153" s="139"/>
      <c r="E153" s="13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2"/>
      <c r="D154" s="139"/>
      <c r="E154" s="13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2"/>
      <c r="D155" s="139"/>
      <c r="E155" s="13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2"/>
      <c r="D156" s="139"/>
      <c r="E156" s="13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2"/>
      <c r="D157" s="139"/>
      <c r="E157" s="13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2"/>
      <c r="D158" s="139"/>
      <c r="E158" s="13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2"/>
      <c r="D159" s="139"/>
      <c r="E159" s="13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2"/>
      <c r="D160" s="139"/>
      <c r="E160" s="13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2"/>
      <c r="D161" s="139"/>
      <c r="E161" s="13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2"/>
      <c r="D162" s="139"/>
      <c r="E162" s="13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2"/>
      <c r="D163" s="139"/>
      <c r="E163" s="13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2"/>
      <c r="D164" s="139"/>
      <c r="E164" s="13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2"/>
      <c r="D165" s="139"/>
      <c r="E165" s="13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2"/>
      <c r="D166" s="139"/>
      <c r="E166" s="13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2"/>
      <c r="D167" s="139"/>
      <c r="E167" s="13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2"/>
      <c r="D168" s="139"/>
      <c r="E168" s="13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2"/>
      <c r="D169" s="139"/>
      <c r="E169" s="13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2"/>
      <c r="D170" s="139"/>
      <c r="E170" s="13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2"/>
      <c r="D171" s="139"/>
      <c r="E171" s="13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2"/>
      <c r="D172" s="139"/>
      <c r="E172" s="13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2"/>
      <c r="D173" s="139"/>
      <c r="E173" s="13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2"/>
      <c r="D174" s="139"/>
      <c r="E174" s="13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2"/>
      <c r="D175" s="139"/>
      <c r="E175" s="13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2"/>
      <c r="D176" s="139"/>
      <c r="E176" s="13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2"/>
      <c r="D177" s="139"/>
      <c r="E177" s="13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2"/>
      <c r="D178" s="139"/>
      <c r="E178" s="13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2"/>
      <c r="D179" s="139"/>
      <c r="E179" s="13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2"/>
      <c r="D180" s="139"/>
      <c r="E180" s="13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2"/>
      <c r="D181" s="139"/>
      <c r="E181" s="13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2"/>
      <c r="D182" s="139"/>
      <c r="E182" s="13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2"/>
      <c r="D183" s="139"/>
      <c r="E183" s="13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2"/>
      <c r="D184" s="139"/>
      <c r="E184" s="13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2"/>
      <c r="D185" s="139"/>
      <c r="E185" s="13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2"/>
      <c r="D186" s="139"/>
      <c r="E186" s="13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2"/>
      <c r="D187" s="139"/>
      <c r="E187" s="13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2"/>
      <c r="D188" s="139"/>
      <c r="E188" s="13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2"/>
      <c r="D189" s="139"/>
      <c r="E189" s="13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2"/>
      <c r="D190" s="139"/>
      <c r="E190" s="13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2"/>
      <c r="D191" s="139"/>
      <c r="E191" s="13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2"/>
      <c r="D192" s="139"/>
      <c r="E192" s="13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2"/>
      <c r="D193" s="139"/>
      <c r="E193" s="13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2"/>
      <c r="D194" s="139"/>
      <c r="E194" s="13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2"/>
      <c r="D195" s="139"/>
      <c r="E195" s="13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2"/>
      <c r="D196" s="139"/>
      <c r="E196" s="13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2"/>
      <c r="D197" s="139"/>
      <c r="E197" s="13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2"/>
      <c r="D198" s="139"/>
      <c r="E198" s="13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2"/>
      <c r="D199" s="139"/>
      <c r="E199" s="13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2"/>
      <c r="D200" s="139"/>
      <c r="E200" s="13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2"/>
      <c r="D201" s="139"/>
      <c r="E201" s="13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2"/>
      <c r="D202" s="139"/>
      <c r="E202" s="13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2"/>
      <c r="D203" s="139"/>
      <c r="E203" s="13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2"/>
      <c r="D204" s="139"/>
      <c r="E204" s="13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2"/>
      <c r="D205" s="139"/>
      <c r="E205" s="13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2"/>
      <c r="D206" s="139"/>
      <c r="E206" s="13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2"/>
      <c r="D207" s="139"/>
      <c r="E207" s="13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2"/>
      <c r="D208" s="139"/>
      <c r="E208" s="1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2"/>
      <c r="D209" s="139"/>
      <c r="E209" s="13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2"/>
      <c r="D210" s="139"/>
      <c r="E210" s="13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2"/>
      <c r="D211" s="139"/>
      <c r="E211" s="1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2"/>
      <c r="D212" s="139"/>
      <c r="E212" s="13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2"/>
      <c r="D213" s="139"/>
      <c r="E213" s="13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2"/>
      <c r="D214" s="139"/>
      <c r="E214" s="13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2"/>
      <c r="D215" s="139"/>
      <c r="E215" s="13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2"/>
      <c r="D216" s="139"/>
      <c r="E216" s="13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2"/>
      <c r="D217" s="139"/>
      <c r="E217" s="13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2"/>
      <c r="D218" s="139"/>
      <c r="E218" s="13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2"/>
      <c r="D219" s="139"/>
      <c r="E219" s="13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2"/>
      <c r="D220" s="139"/>
      <c r="E220" s="13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2"/>
      <c r="D221" s="139"/>
      <c r="E221" s="13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2"/>
      <c r="D222" s="139"/>
      <c r="E222" s="13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2"/>
      <c r="D223" s="139"/>
      <c r="E223" s="13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2"/>
      <c r="D224" s="139"/>
      <c r="E224" s="13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2"/>
      <c r="D225" s="139"/>
      <c r="E225" s="13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2"/>
      <c r="D226" s="139"/>
      <c r="E226" s="13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2"/>
      <c r="D227" s="139"/>
      <c r="E227" s="13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2"/>
      <c r="D228" s="139"/>
      <c r="E228" s="13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2"/>
      <c r="D229" s="139"/>
      <c r="E229" s="13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2"/>
      <c r="D230" s="139"/>
      <c r="E230" s="13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2"/>
      <c r="D231" s="139"/>
      <c r="E231" s="13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2"/>
      <c r="D232" s="139"/>
      <c r="E232" s="13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2"/>
      <c r="D233" s="139"/>
      <c r="E233" s="13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2"/>
      <c r="D234" s="139"/>
      <c r="E234" s="13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2"/>
      <c r="D235" s="139"/>
      <c r="E235" s="13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2"/>
      <c r="D236" s="139"/>
      <c r="E236" s="13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2"/>
      <c r="D237" s="139"/>
      <c r="E237" s="13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2"/>
      <c r="D238" s="139"/>
      <c r="E238" s="13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2"/>
      <c r="D239" s="139"/>
      <c r="E239" s="13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2"/>
      <c r="D240" s="139"/>
      <c r="E240" s="13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2"/>
      <c r="D241" s="139"/>
      <c r="E241" s="13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2"/>
      <c r="D242" s="139"/>
      <c r="E242" s="13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" x14ac:dyDescent="0.3">
      <c r="B243" s="1"/>
      <c r="C243" s="2"/>
      <c r="D243" s="139"/>
      <c r="E243" s="13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" x14ac:dyDescent="0.3">
      <c r="B244" s="1"/>
      <c r="C244" s="2"/>
      <c r="D244" s="139"/>
      <c r="E244" s="13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" x14ac:dyDescent="0.3">
      <c r="B245" s="1"/>
      <c r="C245" s="2"/>
      <c r="D245" s="139"/>
      <c r="E245" s="13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" x14ac:dyDescent="0.3">
      <c r="B246" s="1"/>
      <c r="C246" s="2"/>
      <c r="D246" s="139"/>
      <c r="E246" s="13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" x14ac:dyDescent="0.3">
      <c r="B247" s="1"/>
      <c r="C247" s="2"/>
      <c r="D247" s="139"/>
      <c r="E247" s="13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" x14ac:dyDescent="0.3">
      <c r="B248" s="1"/>
      <c r="C248" s="2"/>
      <c r="D248" s="139"/>
      <c r="E248" s="13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" x14ac:dyDescent="0.3">
      <c r="B249" s="1"/>
      <c r="C249" s="2"/>
      <c r="D249" s="139"/>
      <c r="E249" s="13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" x14ac:dyDescent="0.3">
      <c r="B250" s="1"/>
      <c r="C250" s="2"/>
      <c r="D250" s="139"/>
      <c r="E250" s="13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" x14ac:dyDescent="0.3">
      <c r="B251" s="1"/>
      <c r="C251" s="2"/>
      <c r="D251" s="139"/>
      <c r="E251" s="13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" x14ac:dyDescent="0.3">
      <c r="B252" s="1"/>
      <c r="C252" s="2"/>
      <c r="D252" s="139"/>
      <c r="E252" s="13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" x14ac:dyDescent="0.3">
      <c r="B253" s="1"/>
      <c r="C253" s="2"/>
      <c r="D253" s="139"/>
      <c r="E253" s="13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" x14ac:dyDescent="0.3">
      <c r="B254" s="1"/>
      <c r="C254" s="2"/>
      <c r="D254" s="139"/>
      <c r="E254" s="13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3"/>
    </row>
    <row r="256" spans="2:99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  <row r="370" spans="3:3" x14ac:dyDescent="0.25">
      <c r="C370" s="3"/>
    </row>
    <row r="371" spans="3:3" x14ac:dyDescent="0.25">
      <c r="C371" s="3"/>
    </row>
    <row r="372" spans="3:3" x14ac:dyDescent="0.25">
      <c r="C372" s="3"/>
    </row>
    <row r="373" spans="3:3" x14ac:dyDescent="0.25">
      <c r="C373" s="3"/>
    </row>
    <row r="374" spans="3:3" x14ac:dyDescent="0.25">
      <c r="C374" s="3"/>
    </row>
    <row r="375" spans="3:3" x14ac:dyDescent="0.25">
      <c r="C375" s="3"/>
    </row>
    <row r="376" spans="3:3" x14ac:dyDescent="0.25">
      <c r="C376" s="3"/>
    </row>
    <row r="377" spans="3:3" x14ac:dyDescent="0.25">
      <c r="C377" s="3"/>
    </row>
    <row r="378" spans="3:3" x14ac:dyDescent="0.25">
      <c r="C378" s="3"/>
    </row>
    <row r="379" spans="3:3" x14ac:dyDescent="0.25">
      <c r="C379" s="3"/>
    </row>
    <row r="380" spans="3:3" x14ac:dyDescent="0.25">
      <c r="C380" s="3"/>
    </row>
    <row r="381" spans="3:3" x14ac:dyDescent="0.25">
      <c r="C381" s="3"/>
    </row>
  </sheetData>
  <sheetProtection formatCells="0"/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D81E04"/>
  </sheetPr>
  <dimension ref="A1:CU381"/>
  <sheetViews>
    <sheetView zoomScale="75" zoomScaleNormal="75" workbookViewId="0">
      <selection activeCell="B38" sqref="B38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style="138" customWidth="1"/>
    <col min="5" max="5" width="9.1796875" style="138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6"/>
      <c r="B1" s="6"/>
      <c r="C1" s="6"/>
      <c r="D1" s="126"/>
      <c r="E1" s="126"/>
      <c r="F1" s="6"/>
      <c r="G1" s="6"/>
      <c r="H1" s="6"/>
      <c r="I1" s="6"/>
      <c r="J1" s="6"/>
      <c r="K1" s="6"/>
      <c r="L1" s="6"/>
    </row>
    <row r="2" spans="1:99" ht="14" x14ac:dyDescent="0.3">
      <c r="A2" s="6"/>
      <c r="B2" s="21" t="s">
        <v>239</v>
      </c>
      <c r="C2" s="8"/>
      <c r="D2" s="134"/>
      <c r="E2" s="129"/>
      <c r="F2" s="8"/>
      <c r="G2" s="21" t="s">
        <v>170</v>
      </c>
      <c r="H2" s="8"/>
      <c r="I2" s="8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4.5" thickBot="1" x14ac:dyDescent="0.35">
      <c r="A3" s="6"/>
      <c r="B3" s="45"/>
      <c r="C3" s="5"/>
      <c r="D3" s="129"/>
      <c r="E3" s="129"/>
      <c r="F3" s="5"/>
      <c r="G3" s="4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7.5" customHeight="1" thickTop="1" thickBot="1" x14ac:dyDescent="0.35">
      <c r="A4" s="6"/>
      <c r="B4" s="5"/>
      <c r="C4" s="5"/>
      <c r="D4" s="129"/>
      <c r="E4" s="129"/>
      <c r="F4" s="48"/>
      <c r="G4" s="49"/>
      <c r="H4" s="50"/>
      <c r="I4" s="51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6"/>
      <c r="B5" s="163" t="s">
        <v>18</v>
      </c>
      <c r="C5" s="155" t="s">
        <v>19</v>
      </c>
      <c r="D5" s="130" t="s">
        <v>52</v>
      </c>
      <c r="E5" s="129"/>
      <c r="F5" s="156" t="s">
        <v>36</v>
      </c>
      <c r="G5" s="162" t="s">
        <v>32</v>
      </c>
      <c r="H5" s="157" t="s">
        <v>33</v>
      </c>
      <c r="I5" s="158" t="s">
        <v>38</v>
      </c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6"/>
      <c r="B6" s="10" t="s">
        <v>101</v>
      </c>
      <c r="C6" s="11" t="s">
        <v>53</v>
      </c>
      <c r="D6" s="131"/>
      <c r="E6" s="129"/>
      <c r="F6" s="16">
        <v>1</v>
      </c>
      <c r="G6" s="14" t="s">
        <v>72</v>
      </c>
      <c r="H6" s="15" t="e">
        <f>((D20-D22)/(D6+D7+D8+D9+D10+D11+D12+D13))*100</f>
        <v>#DIV/0!</v>
      </c>
      <c r="I6" s="17">
        <f>IF((D6+D7+D8+D9+D10+D11+D12+D13)=0,0,IF((H6)&lt;=0,0,IF(H6&lt;1.5,1,IF(H6&gt;3,3,2))))</f>
        <v>0</v>
      </c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6"/>
      <c r="B7" s="78" t="s">
        <v>90</v>
      </c>
      <c r="C7" s="77"/>
      <c r="D7" s="131"/>
      <c r="E7" s="129"/>
      <c r="F7" s="16">
        <v>2</v>
      </c>
      <c r="G7" s="14" t="s">
        <v>73</v>
      </c>
      <c r="H7" s="15" t="e">
        <f>((D20-D22)/((D6+D7+D8+D9+D10+D11+D12+D13)-(D14+D15)))*100</f>
        <v>#DIV/0!</v>
      </c>
      <c r="I7" s="17">
        <f>IF(AND((D20-D22)&lt;0,(D6+D7+D8+D9+D10+D11+D12+D13-D14-D15)&lt;0),0,IF(D6+D7+D8+D9+D10+D11+D12+D13-D14-D15&lt;=0,0,IF((H7)&lt;=0,0,IF(H7&lt;1.7,1,IF(H7&gt;4,3,2)))))</f>
        <v>0</v>
      </c>
      <c r="J7" s="5"/>
      <c r="K7" s="5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6"/>
      <c r="B8" s="10" t="s">
        <v>61</v>
      </c>
      <c r="C8" s="11" t="s">
        <v>54</v>
      </c>
      <c r="D8" s="131"/>
      <c r="E8" s="129"/>
      <c r="F8" s="16">
        <v>3</v>
      </c>
      <c r="G8" s="14" t="s">
        <v>17</v>
      </c>
      <c r="H8" s="15" t="e">
        <f>((D14+D15)/(D6+D7+D8+D9+D10+D11+D12+D13))*100</f>
        <v>#DIV/0!</v>
      </c>
      <c r="I8" s="17">
        <f>IF((D6+D7+D8+D9+D10+D11+D12+D13)=0,0,IF((H8)&gt;=100,0,IF(H8&lt;30,3,IF(H8&gt;50,1,2))))</f>
        <v>0</v>
      </c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" x14ac:dyDescent="0.3">
      <c r="A9" s="6"/>
      <c r="B9" s="10" t="s">
        <v>62</v>
      </c>
      <c r="C9" s="11" t="s">
        <v>55</v>
      </c>
      <c r="D9" s="131"/>
      <c r="E9" s="129"/>
      <c r="F9" s="16">
        <v>4</v>
      </c>
      <c r="G9" s="14" t="s">
        <v>85</v>
      </c>
      <c r="H9" s="15" t="e">
        <f>((D6+D7+D8+D9+D10+D11+D12+D13)-(D14+D15))/(D6+D7)</f>
        <v>#DIV/0!</v>
      </c>
      <c r="I9" s="17">
        <f>IF(AND((D6+D7)=0,(D6+D7+D8+D9+D10+D11+D12+D13-D14-D15)&lt;0),0,IF((D6+D7)=0,3,IF((H9)&lt;=0,0,IF(H9&lt;0.51,1,IF(H9&gt;1,3,2)))))</f>
        <v>3</v>
      </c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" x14ac:dyDescent="0.3">
      <c r="A10" s="6"/>
      <c r="B10" s="78" t="s">
        <v>91</v>
      </c>
      <c r="C10" s="77"/>
      <c r="D10" s="131"/>
      <c r="E10" s="129"/>
      <c r="F10" s="16">
        <v>5</v>
      </c>
      <c r="G10" s="14" t="s">
        <v>74</v>
      </c>
      <c r="H10" s="87" t="e">
        <f>D19/D18</f>
        <v>#DIV/0!</v>
      </c>
      <c r="I10" s="17">
        <f>IF(AND(D18&lt;=0,D19&lt;=0),0,IF(D18&lt;=0,0,IF(H10&gt;1,0,IF(H10&lt;0.95,3,IF(H10&gt;0.99,1,2)))))</f>
        <v>0</v>
      </c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6"/>
      <c r="B11" s="10" t="s">
        <v>63</v>
      </c>
      <c r="C11" s="11" t="s">
        <v>56</v>
      </c>
      <c r="D11" s="131"/>
      <c r="E11" s="129"/>
      <c r="F11" s="16">
        <v>6</v>
      </c>
      <c r="G11" s="14" t="s">
        <v>75</v>
      </c>
      <c r="H11" s="15" t="e">
        <f>(D11/D18)*360</f>
        <v>#DIV/0!</v>
      </c>
      <c r="I11" s="17">
        <f>IF(AND(D18&lt;=0,D11&lt;=0),1,IF(D18&lt;=0,1,IF(D11&lt;=0,1,IF(H11&lt;40,3,IF(H11&gt;70,1,2)))))</f>
        <v>1</v>
      </c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" x14ac:dyDescent="0.3">
      <c r="A12" s="6"/>
      <c r="B12" s="10" t="s">
        <v>88</v>
      </c>
      <c r="C12" s="11" t="s">
        <v>57</v>
      </c>
      <c r="D12" s="131"/>
      <c r="E12" s="129"/>
      <c r="F12" s="16">
        <v>7</v>
      </c>
      <c r="G12" s="14" t="s">
        <v>76</v>
      </c>
      <c r="H12" s="15" t="e">
        <f>D18/(D6+D7+D8+D9+D10+D11+D12+D13)</f>
        <v>#DIV/0!</v>
      </c>
      <c r="I12" s="17">
        <f>IF(AND(D18&lt;=0,(D6+D7+D8+D9+D10+D11+D12+D13)&lt;=0),1,IF((D6+D7+D8+D9+D10+D11+D12+D13)&lt;=0,1,IF(H12&lt;0.3,1,IF(H12&gt;1,3,2))))</f>
        <v>1</v>
      </c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6"/>
      <c r="B13" s="10" t="s">
        <v>89</v>
      </c>
      <c r="C13" s="11" t="s">
        <v>58</v>
      </c>
      <c r="D13" s="131"/>
      <c r="E13" s="129"/>
      <c r="F13" s="16">
        <v>8</v>
      </c>
      <c r="G13" s="14" t="s">
        <v>106</v>
      </c>
      <c r="H13" s="15" t="e">
        <f>(D12+D8+D9+D10)/D14</f>
        <v>#DIV/0!</v>
      </c>
      <c r="I13" s="17">
        <f>IF(AND(D14&lt;=0,(D12+D8+D9+D10)&lt;=0),1,IF(D14&lt;=0,3,IF(H13&lt;0.7,1,IF(H13&gt;1.5,3,2))))</f>
        <v>1</v>
      </c>
      <c r="J13" s="5"/>
      <c r="K13" s="5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6"/>
      <c r="B14" s="10" t="s">
        <v>110</v>
      </c>
      <c r="C14" s="11" t="s">
        <v>59</v>
      </c>
      <c r="D14" s="131"/>
      <c r="E14" s="129"/>
      <c r="F14" s="16">
        <v>9</v>
      </c>
      <c r="G14" s="14" t="s">
        <v>77</v>
      </c>
      <c r="H14" s="15" t="e">
        <f>(D14+D15)/D20</f>
        <v>#DIV/0!</v>
      </c>
      <c r="I14" s="17">
        <f>IF(AND((D14+D15)=0,D20&gt;0),3,IF(D20&lt;=0,0,IF(H14&gt;7,1,IF(H14&lt;0,0,IF(H14&lt;5,3,2)))))</f>
        <v>0</v>
      </c>
      <c r="J14" s="5"/>
      <c r="K14" s="5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6"/>
      <c r="B15" s="12" t="s">
        <v>3</v>
      </c>
      <c r="C15" s="13" t="s">
        <v>60</v>
      </c>
      <c r="D15" s="133"/>
      <c r="E15" s="129"/>
      <c r="F15" s="83">
        <v>10</v>
      </c>
      <c r="G15" s="84" t="s">
        <v>105</v>
      </c>
      <c r="H15" s="85" t="e">
        <f>(((D6+D7+D10+D13)-('2015-DE'!D6+'2015-DE'!D7+'2015-DE'!D8+'2015-DE'!D9)+D22)/('2015-DE'!D6+'2015-DE'!D7+'2015-DE'!D8+'2015-DE'!D9))*100</f>
        <v>#DIV/0!</v>
      </c>
      <c r="I15" s="86">
        <f>IF(AND((D6+D7+D10+D13)=0,D22=0,('2015-DE'!D6+'2015-DE'!D7+'2015-DE'!D10+'2015-DE'!D13)=0),0, IF(('2015-DE'!D6+'2015-DE'!D7+'2015-DE'!D10+'2015-DE'!D13)=0,3, IF(H15&lt;=0,0, IF(H15&lt;2.51,1, IF(H15&gt;5,3,2)))))</f>
        <v>0</v>
      </c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" thickTop="1" thickBot="1" x14ac:dyDescent="0.35">
      <c r="A16" s="6"/>
      <c r="B16" s="5"/>
      <c r="C16" s="22"/>
      <c r="D16" s="143"/>
      <c r="E16" s="129"/>
      <c r="F16" s="18" t="s">
        <v>39</v>
      </c>
      <c r="G16" s="19" t="s">
        <v>201</v>
      </c>
      <c r="H16" s="19"/>
      <c r="I16" s="20">
        <f>SUM(I6:I15)</f>
        <v>6</v>
      </c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7.5" thickTop="1" x14ac:dyDescent="0.3">
      <c r="A17" s="6"/>
      <c r="B17" s="163" t="s">
        <v>18</v>
      </c>
      <c r="C17" s="155" t="s">
        <v>19</v>
      </c>
      <c r="D17" s="130" t="s">
        <v>64</v>
      </c>
      <c r="E17" s="129"/>
      <c r="F17" s="5"/>
      <c r="G17" s="5"/>
      <c r="H17" s="5"/>
      <c r="I17" s="5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5" thickBot="1" x14ac:dyDescent="0.35">
      <c r="A18" s="6"/>
      <c r="B18" s="10" t="s">
        <v>94</v>
      </c>
      <c r="C18" s="11" t="s">
        <v>65</v>
      </c>
      <c r="D18" s="131"/>
      <c r="E18" s="129"/>
      <c r="F18" s="5"/>
      <c r="G18" s="5"/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6"/>
      <c r="B19" s="10" t="s">
        <v>95</v>
      </c>
      <c r="C19" s="11" t="s">
        <v>66</v>
      </c>
      <c r="D19" s="131"/>
      <c r="E19" s="129"/>
      <c r="F19" s="6"/>
      <c r="G19" s="28" t="s">
        <v>70</v>
      </c>
      <c r="H19" s="29"/>
      <c r="I19" s="6"/>
      <c r="J19" s="6"/>
      <c r="K19" s="6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5" thickBot="1" x14ac:dyDescent="0.35">
      <c r="A20" s="6"/>
      <c r="B20" s="12" t="s">
        <v>108</v>
      </c>
      <c r="C20" s="13" t="s">
        <v>37</v>
      </c>
      <c r="D20" s="133"/>
      <c r="E20" s="129"/>
      <c r="F20" s="6"/>
      <c r="G20" s="30" t="s">
        <v>86</v>
      </c>
      <c r="H20" s="31"/>
      <c r="I20" s="6"/>
      <c r="J20" s="6"/>
      <c r="K20" s="6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5">
      <c r="A21" s="6"/>
      <c r="B21" s="5"/>
      <c r="C21" s="22"/>
      <c r="D21" s="143"/>
      <c r="E21" s="129"/>
      <c r="F21" s="5"/>
      <c r="G21" s="32" t="s">
        <v>87</v>
      </c>
      <c r="H21" s="33"/>
      <c r="I21" s="27"/>
      <c r="J21" s="27"/>
      <c r="K21" s="6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5">
      <c r="A22" s="6"/>
      <c r="B22" s="24" t="s">
        <v>67</v>
      </c>
      <c r="C22" s="25" t="s">
        <v>68</v>
      </c>
      <c r="D22" s="144"/>
      <c r="E22" s="129"/>
      <c r="F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5" thickTop="1" x14ac:dyDescent="0.3">
      <c r="A23" s="6"/>
      <c r="E23" s="129"/>
      <c r="F23" s="5"/>
      <c r="G23" s="28" t="s">
        <v>69</v>
      </c>
      <c r="H23" s="34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6"/>
      <c r="E24" s="129"/>
      <c r="F24" s="5"/>
      <c r="G24" s="30" t="s">
        <v>259</v>
      </c>
      <c r="H24" s="35"/>
      <c r="I24" s="26"/>
      <c r="J24" s="5"/>
      <c r="K24" s="23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5" thickBot="1" x14ac:dyDescent="0.35">
      <c r="A25" s="6"/>
      <c r="B25" s="5"/>
      <c r="C25" s="22"/>
      <c r="D25" s="143"/>
      <c r="E25" s="129"/>
      <c r="F25" s="5"/>
      <c r="G25" s="32" t="s">
        <v>260</v>
      </c>
      <c r="H25" s="36"/>
      <c r="I25" s="26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5" thickBot="1" x14ac:dyDescent="0.35">
      <c r="A26" s="6"/>
      <c r="B26" s="5"/>
      <c r="C26" s="22"/>
      <c r="D26" s="143"/>
      <c r="E26" s="129"/>
      <c r="F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5" thickBot="1" x14ac:dyDescent="0.35">
      <c r="A27" s="6"/>
      <c r="B27" s="5"/>
      <c r="C27" s="22"/>
      <c r="D27" s="143"/>
      <c r="E27" s="129"/>
      <c r="F27" s="5"/>
      <c r="G27" s="37" t="s">
        <v>71</v>
      </c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6"/>
      <c r="B28" s="5"/>
      <c r="C28" s="22"/>
      <c r="D28" s="143"/>
      <c r="E28" s="129"/>
      <c r="F28" s="5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6"/>
      <c r="B29" s="5"/>
      <c r="C29" s="22"/>
      <c r="D29" s="143"/>
      <c r="E29" s="129"/>
      <c r="F29" s="5"/>
      <c r="G29" s="5" t="s">
        <v>92</v>
      </c>
      <c r="H29" s="5"/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6"/>
      <c r="B30" s="5"/>
      <c r="C30" s="22"/>
      <c r="D30" s="137"/>
      <c r="E30" s="129"/>
      <c r="F30" s="5"/>
      <c r="G30" s="5" t="s">
        <v>93</v>
      </c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A31" s="6"/>
      <c r="B31" s="5"/>
      <c r="C31" s="22"/>
      <c r="D31" s="137"/>
      <c r="E31" s="129"/>
      <c r="F31" s="5"/>
      <c r="G31" s="5"/>
      <c r="H31" s="5"/>
      <c r="I31" s="5"/>
      <c r="J31" s="5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A32" s="6"/>
      <c r="B32" s="5"/>
      <c r="C32" s="22"/>
      <c r="D32" s="137"/>
      <c r="E32" s="129"/>
      <c r="F32" s="5"/>
      <c r="G32" s="5"/>
      <c r="H32" s="5"/>
      <c r="I32" s="5"/>
      <c r="J32" s="5"/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" x14ac:dyDescent="0.3">
      <c r="A33" s="6"/>
      <c r="B33" s="5"/>
      <c r="C33" s="22"/>
      <c r="D33" s="137"/>
      <c r="E33" s="129"/>
      <c r="F33" s="5"/>
      <c r="G33" s="5"/>
      <c r="H33" s="5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" x14ac:dyDescent="0.3">
      <c r="A34" s="6"/>
      <c r="B34" s="5"/>
      <c r="C34" s="22"/>
      <c r="D34" s="137"/>
      <c r="E34" s="129"/>
      <c r="F34" s="5"/>
      <c r="G34" s="5"/>
      <c r="H34" s="5"/>
      <c r="I34" s="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" x14ac:dyDescent="0.3">
      <c r="A35" s="6"/>
      <c r="B35" s="5"/>
      <c r="C35" s="22"/>
      <c r="D35" s="137"/>
      <c r="E35" s="129"/>
      <c r="F35" s="5"/>
      <c r="G35" s="5"/>
      <c r="H35" s="5"/>
      <c r="I35" s="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" x14ac:dyDescent="0.3">
      <c r="A36" s="6"/>
      <c r="B36" s="5"/>
      <c r="C36" s="22"/>
      <c r="D36" s="137"/>
      <c r="E36" s="129"/>
      <c r="F36" s="5"/>
      <c r="G36" s="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" x14ac:dyDescent="0.3">
      <c r="A37" s="6"/>
      <c r="B37" s="5"/>
      <c r="C37" s="22"/>
      <c r="D37" s="137"/>
      <c r="E37" s="129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" x14ac:dyDescent="0.3">
      <c r="A38" s="6"/>
      <c r="B38" s="5"/>
      <c r="C38" s="22"/>
      <c r="D38" s="137"/>
      <c r="E38" s="129"/>
      <c r="F38" s="5"/>
      <c r="G38" s="5"/>
      <c r="H38" s="5"/>
      <c r="I38" s="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" x14ac:dyDescent="0.3">
      <c r="A39" s="6"/>
      <c r="B39" s="5"/>
      <c r="C39" s="22"/>
      <c r="D39" s="137"/>
      <c r="E39" s="129"/>
      <c r="F39" s="5"/>
      <c r="G39" s="5"/>
      <c r="H39" s="5"/>
      <c r="I39" s="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" x14ac:dyDescent="0.3">
      <c r="A40" s="6"/>
      <c r="B40" s="5"/>
      <c r="C40" s="9"/>
      <c r="D40" s="129"/>
      <c r="E40" s="129"/>
      <c r="F40" s="5"/>
      <c r="G40" s="5"/>
      <c r="H40" s="5"/>
      <c r="I40" s="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" x14ac:dyDescent="0.3">
      <c r="A41" s="6"/>
      <c r="B41" s="5"/>
      <c r="C41" s="9"/>
      <c r="D41" s="129"/>
      <c r="E41" s="129"/>
      <c r="F41" s="5"/>
      <c r="G41" s="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" x14ac:dyDescent="0.3">
      <c r="A42" s="6"/>
      <c r="B42" s="5"/>
      <c r="C42" s="9"/>
      <c r="D42" s="129"/>
      <c r="E42" s="129"/>
      <c r="F42" s="5"/>
      <c r="G42" s="5"/>
      <c r="H42" s="5"/>
      <c r="I42" s="5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" x14ac:dyDescent="0.3">
      <c r="B43" s="1"/>
      <c r="C43" s="2"/>
      <c r="D43" s="139"/>
      <c r="E43" s="1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" x14ac:dyDescent="0.3">
      <c r="B44" s="1"/>
      <c r="C44" s="2"/>
      <c r="D44" s="139"/>
      <c r="E44" s="1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" x14ac:dyDescent="0.3">
      <c r="B45" s="1"/>
      <c r="C45" s="2"/>
      <c r="D45" s="139"/>
      <c r="E45" s="1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" x14ac:dyDescent="0.3">
      <c r="B46" s="1"/>
      <c r="C46" s="2"/>
      <c r="D46" s="139"/>
      <c r="E46" s="1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" x14ac:dyDescent="0.3">
      <c r="B47" s="1"/>
      <c r="C47" s="2"/>
      <c r="D47" s="139"/>
      <c r="E47" s="1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" x14ac:dyDescent="0.3">
      <c r="B48" s="1"/>
      <c r="C48" s="2"/>
      <c r="D48" s="139"/>
      <c r="E48" s="1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2"/>
      <c r="D49" s="139"/>
      <c r="E49" s="1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2"/>
      <c r="D50" s="139"/>
      <c r="E50" s="1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2"/>
      <c r="D51" s="139"/>
      <c r="E51" s="1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2"/>
      <c r="D52" s="139"/>
      <c r="E52" s="1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2"/>
      <c r="D53" s="139"/>
      <c r="E53" s="13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2"/>
      <c r="D54" s="139"/>
      <c r="E54" s="13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2"/>
      <c r="D55" s="139"/>
      <c r="E55" s="1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2"/>
      <c r="D56" s="139"/>
      <c r="E56" s="13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2"/>
      <c r="D57" s="139"/>
      <c r="E57" s="13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2"/>
      <c r="D58" s="139"/>
      <c r="E58" s="13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2"/>
      <c r="D59" s="139"/>
      <c r="E59" s="13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2"/>
      <c r="D60" s="139"/>
      <c r="E60" s="13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2"/>
      <c r="D61" s="139"/>
      <c r="E61" s="13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2"/>
      <c r="D62" s="139"/>
      <c r="E62" s="13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2"/>
      <c r="D63" s="139"/>
      <c r="E63" s="13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2"/>
      <c r="D64" s="139"/>
      <c r="E64" s="13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2"/>
      <c r="D65" s="139"/>
      <c r="E65" s="13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2"/>
      <c r="D66" s="139"/>
      <c r="E66" s="13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2"/>
      <c r="D67" s="139"/>
      <c r="E67" s="13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2"/>
      <c r="D68" s="139"/>
      <c r="E68" s="13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2"/>
      <c r="D69" s="139"/>
      <c r="E69" s="13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2"/>
      <c r="D70" s="139"/>
      <c r="E70" s="13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2"/>
      <c r="D71" s="139"/>
      <c r="E71" s="13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2"/>
      <c r="D72" s="139"/>
      <c r="E72" s="13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2"/>
      <c r="D73" s="139"/>
      <c r="E73" s="13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2"/>
      <c r="D74" s="139"/>
      <c r="E74" s="13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2"/>
      <c r="D75" s="139"/>
      <c r="E75" s="13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2"/>
      <c r="D76" s="139"/>
      <c r="E76" s="13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2"/>
      <c r="D77" s="139"/>
      <c r="E77" s="13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2"/>
      <c r="D78" s="139"/>
      <c r="E78" s="13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2"/>
      <c r="D79" s="139"/>
      <c r="E79" s="13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2"/>
      <c r="D80" s="139"/>
      <c r="E80" s="1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2"/>
      <c r="D81" s="139"/>
      <c r="E81" s="13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2"/>
      <c r="D82" s="139"/>
      <c r="E82" s="13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2"/>
      <c r="D83" s="139"/>
      <c r="E83" s="13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2"/>
      <c r="D84" s="139"/>
      <c r="E84" s="13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2"/>
      <c r="D85" s="139"/>
      <c r="E85" s="13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2"/>
      <c r="D86" s="139"/>
      <c r="E86" s="13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2"/>
      <c r="D87" s="139"/>
      <c r="E87" s="13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2"/>
      <c r="D88" s="139"/>
      <c r="E88" s="13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2"/>
      <c r="D89" s="139"/>
      <c r="E89" s="13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2"/>
      <c r="D90" s="139"/>
      <c r="E90" s="13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2"/>
      <c r="D91" s="139"/>
      <c r="E91" s="13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2"/>
      <c r="D92" s="139"/>
      <c r="E92" s="13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2"/>
      <c r="D93" s="139"/>
      <c r="E93" s="13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2"/>
      <c r="D94" s="139"/>
      <c r="E94" s="13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2"/>
      <c r="D95" s="139"/>
      <c r="E95" s="13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2"/>
      <c r="D96" s="139"/>
      <c r="E96" s="13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2"/>
      <c r="D97" s="139"/>
      <c r="E97" s="13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2"/>
      <c r="D98" s="139"/>
      <c r="E98" s="13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2"/>
      <c r="D99" s="139"/>
      <c r="E99" s="13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2"/>
      <c r="D100" s="139"/>
      <c r="E100" s="13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2"/>
      <c r="D101" s="139"/>
      <c r="E101" s="13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2"/>
      <c r="D102" s="139"/>
      <c r="E102" s="13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2"/>
      <c r="D103" s="139"/>
      <c r="E103" s="13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2"/>
      <c r="D104" s="139"/>
      <c r="E104" s="13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2"/>
      <c r="D105" s="139"/>
      <c r="E105" s="13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2"/>
      <c r="D106" s="139"/>
      <c r="E106" s="13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2"/>
      <c r="D107" s="139"/>
      <c r="E107" s="13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2"/>
      <c r="D108" s="139"/>
      <c r="E108" s="13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2"/>
      <c r="D109" s="139"/>
      <c r="E109" s="13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2"/>
      <c r="D110" s="139"/>
      <c r="E110" s="13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2"/>
      <c r="D111" s="139"/>
      <c r="E111" s="13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2"/>
      <c r="D112" s="139"/>
      <c r="E112" s="13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2"/>
      <c r="D113" s="139"/>
      <c r="E113" s="13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2"/>
      <c r="D114" s="139"/>
      <c r="E114" s="13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2"/>
      <c r="D115" s="139"/>
      <c r="E115" s="13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2"/>
      <c r="D116" s="139"/>
      <c r="E116" s="13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2"/>
      <c r="D117" s="139"/>
      <c r="E117" s="13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2"/>
      <c r="D118" s="139"/>
      <c r="E118" s="13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2"/>
      <c r="D119" s="139"/>
      <c r="E119" s="13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2"/>
      <c r="D120" s="139"/>
      <c r="E120" s="13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2"/>
      <c r="D121" s="139"/>
      <c r="E121" s="13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2"/>
      <c r="D122" s="139"/>
      <c r="E122" s="13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2"/>
      <c r="D123" s="139"/>
      <c r="E123" s="13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2"/>
      <c r="D124" s="139"/>
      <c r="E124" s="13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2"/>
      <c r="D125" s="139"/>
      <c r="E125" s="13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2"/>
      <c r="D126" s="139"/>
      <c r="E126" s="13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2"/>
      <c r="D127" s="139"/>
      <c r="E127" s="13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2"/>
      <c r="D128" s="139"/>
      <c r="E128" s="13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2"/>
      <c r="D129" s="139"/>
      <c r="E129" s="13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2"/>
      <c r="D130" s="139"/>
      <c r="E130" s="13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2"/>
      <c r="D131" s="139"/>
      <c r="E131" s="13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2"/>
      <c r="D132" s="139"/>
      <c r="E132" s="13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2"/>
      <c r="D133" s="139"/>
      <c r="E133" s="13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2"/>
      <c r="D134" s="139"/>
      <c r="E134" s="13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2"/>
      <c r="D135" s="139"/>
      <c r="E135" s="13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2"/>
      <c r="D136" s="139"/>
      <c r="E136" s="13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2"/>
      <c r="D137" s="139"/>
      <c r="E137" s="13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2"/>
      <c r="D138" s="139"/>
      <c r="E138" s="13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2"/>
      <c r="D139" s="139"/>
      <c r="E139" s="13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2"/>
      <c r="D140" s="139"/>
      <c r="E140" s="13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2"/>
      <c r="D141" s="139"/>
      <c r="E141" s="13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2"/>
      <c r="D142" s="139"/>
      <c r="E142" s="13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2"/>
      <c r="D143" s="139"/>
      <c r="E143" s="13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2"/>
      <c r="D144" s="139"/>
      <c r="E144" s="13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2"/>
      <c r="D145" s="139"/>
      <c r="E145" s="13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2"/>
      <c r="D146" s="139"/>
      <c r="E146" s="13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2"/>
      <c r="D147" s="139"/>
      <c r="E147" s="13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2"/>
      <c r="D148" s="139"/>
      <c r="E148" s="13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2"/>
      <c r="D149" s="139"/>
      <c r="E149" s="13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2"/>
      <c r="D150" s="139"/>
      <c r="E150" s="13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2"/>
      <c r="D151" s="139"/>
      <c r="E151" s="13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2"/>
      <c r="D152" s="139"/>
      <c r="E152" s="13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2"/>
      <c r="D153" s="139"/>
      <c r="E153" s="13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2"/>
      <c r="D154" s="139"/>
      <c r="E154" s="13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2"/>
      <c r="D155" s="139"/>
      <c r="E155" s="13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2"/>
      <c r="D156" s="139"/>
      <c r="E156" s="13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2"/>
      <c r="D157" s="139"/>
      <c r="E157" s="13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2"/>
      <c r="D158" s="139"/>
      <c r="E158" s="13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2"/>
      <c r="D159" s="139"/>
      <c r="E159" s="13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2"/>
      <c r="D160" s="139"/>
      <c r="E160" s="13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2"/>
      <c r="D161" s="139"/>
      <c r="E161" s="13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2"/>
      <c r="D162" s="139"/>
      <c r="E162" s="13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2"/>
      <c r="D163" s="139"/>
      <c r="E163" s="13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2"/>
      <c r="D164" s="139"/>
      <c r="E164" s="13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2"/>
      <c r="D165" s="139"/>
      <c r="E165" s="13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2"/>
      <c r="D166" s="139"/>
      <c r="E166" s="13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2"/>
      <c r="D167" s="139"/>
      <c r="E167" s="13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2"/>
      <c r="D168" s="139"/>
      <c r="E168" s="13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2"/>
      <c r="D169" s="139"/>
      <c r="E169" s="13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2"/>
      <c r="D170" s="139"/>
      <c r="E170" s="13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2"/>
      <c r="D171" s="139"/>
      <c r="E171" s="13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2"/>
      <c r="D172" s="139"/>
      <c r="E172" s="13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2"/>
      <c r="D173" s="139"/>
      <c r="E173" s="13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2"/>
      <c r="D174" s="139"/>
      <c r="E174" s="13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2"/>
      <c r="D175" s="139"/>
      <c r="E175" s="13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2"/>
      <c r="D176" s="139"/>
      <c r="E176" s="13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2"/>
      <c r="D177" s="139"/>
      <c r="E177" s="13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2"/>
      <c r="D178" s="139"/>
      <c r="E178" s="13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2"/>
      <c r="D179" s="139"/>
      <c r="E179" s="13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2"/>
      <c r="D180" s="139"/>
      <c r="E180" s="13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2"/>
      <c r="D181" s="139"/>
      <c r="E181" s="13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2"/>
      <c r="D182" s="139"/>
      <c r="E182" s="13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2"/>
      <c r="D183" s="139"/>
      <c r="E183" s="13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2"/>
      <c r="D184" s="139"/>
      <c r="E184" s="13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2"/>
      <c r="D185" s="139"/>
      <c r="E185" s="13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2"/>
      <c r="D186" s="139"/>
      <c r="E186" s="13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2"/>
      <c r="D187" s="139"/>
      <c r="E187" s="13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2"/>
      <c r="D188" s="139"/>
      <c r="E188" s="13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2"/>
      <c r="D189" s="139"/>
      <c r="E189" s="13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2"/>
      <c r="D190" s="139"/>
      <c r="E190" s="13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2"/>
      <c r="D191" s="139"/>
      <c r="E191" s="13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2"/>
      <c r="D192" s="139"/>
      <c r="E192" s="13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2"/>
      <c r="D193" s="139"/>
      <c r="E193" s="13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2"/>
      <c r="D194" s="139"/>
      <c r="E194" s="13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2"/>
      <c r="D195" s="139"/>
      <c r="E195" s="13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2"/>
      <c r="D196" s="139"/>
      <c r="E196" s="13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2"/>
      <c r="D197" s="139"/>
      <c r="E197" s="13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2"/>
      <c r="D198" s="139"/>
      <c r="E198" s="13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2"/>
      <c r="D199" s="139"/>
      <c r="E199" s="13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2"/>
      <c r="D200" s="139"/>
      <c r="E200" s="13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2"/>
      <c r="D201" s="139"/>
      <c r="E201" s="13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2"/>
      <c r="D202" s="139"/>
      <c r="E202" s="13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2"/>
      <c r="D203" s="139"/>
      <c r="E203" s="13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2"/>
      <c r="D204" s="139"/>
      <c r="E204" s="13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2"/>
      <c r="D205" s="139"/>
      <c r="E205" s="13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2"/>
      <c r="D206" s="139"/>
      <c r="E206" s="13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2"/>
      <c r="D207" s="139"/>
      <c r="E207" s="13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2"/>
      <c r="D208" s="139"/>
      <c r="E208" s="1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2"/>
      <c r="D209" s="139"/>
      <c r="E209" s="13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2"/>
      <c r="D210" s="139"/>
      <c r="E210" s="13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2"/>
      <c r="D211" s="139"/>
      <c r="E211" s="1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2"/>
      <c r="D212" s="139"/>
      <c r="E212" s="13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2"/>
      <c r="D213" s="139"/>
      <c r="E213" s="13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2"/>
      <c r="D214" s="139"/>
      <c r="E214" s="13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2"/>
      <c r="D215" s="139"/>
      <c r="E215" s="13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2"/>
      <c r="D216" s="139"/>
      <c r="E216" s="13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2"/>
      <c r="D217" s="139"/>
      <c r="E217" s="13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2"/>
      <c r="D218" s="139"/>
      <c r="E218" s="13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2"/>
      <c r="D219" s="139"/>
      <c r="E219" s="13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2"/>
      <c r="D220" s="139"/>
      <c r="E220" s="13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2"/>
      <c r="D221" s="139"/>
      <c r="E221" s="13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2"/>
      <c r="D222" s="139"/>
      <c r="E222" s="13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2"/>
      <c r="D223" s="139"/>
      <c r="E223" s="13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2"/>
      <c r="D224" s="139"/>
      <c r="E224" s="13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2"/>
      <c r="D225" s="139"/>
      <c r="E225" s="13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2"/>
      <c r="D226" s="139"/>
      <c r="E226" s="13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2"/>
      <c r="D227" s="139"/>
      <c r="E227" s="13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2"/>
      <c r="D228" s="139"/>
      <c r="E228" s="13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2"/>
      <c r="D229" s="139"/>
      <c r="E229" s="13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2"/>
      <c r="D230" s="139"/>
      <c r="E230" s="13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2"/>
      <c r="D231" s="139"/>
      <c r="E231" s="13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2"/>
      <c r="D232" s="139"/>
      <c r="E232" s="13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2"/>
      <c r="D233" s="139"/>
      <c r="E233" s="13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2"/>
      <c r="D234" s="139"/>
      <c r="E234" s="13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2"/>
      <c r="D235" s="139"/>
      <c r="E235" s="13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2"/>
      <c r="D236" s="139"/>
      <c r="E236" s="13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2"/>
      <c r="D237" s="139"/>
      <c r="E237" s="13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2"/>
      <c r="D238" s="139"/>
      <c r="E238" s="13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2"/>
      <c r="D239" s="139"/>
      <c r="E239" s="13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2"/>
      <c r="D240" s="139"/>
      <c r="E240" s="13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2"/>
      <c r="D241" s="139"/>
      <c r="E241" s="13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2"/>
      <c r="D242" s="139"/>
      <c r="E242" s="13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" x14ac:dyDescent="0.3">
      <c r="B243" s="1"/>
      <c r="C243" s="2"/>
      <c r="D243" s="139"/>
      <c r="E243" s="13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" x14ac:dyDescent="0.3">
      <c r="B244" s="1"/>
      <c r="C244" s="2"/>
      <c r="D244" s="139"/>
      <c r="E244" s="13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" x14ac:dyDescent="0.3">
      <c r="B245" s="1"/>
      <c r="C245" s="2"/>
      <c r="D245" s="139"/>
      <c r="E245" s="13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" x14ac:dyDescent="0.3">
      <c r="B246" s="1"/>
      <c r="C246" s="2"/>
      <c r="D246" s="139"/>
      <c r="E246" s="13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" x14ac:dyDescent="0.3">
      <c r="B247" s="1"/>
      <c r="C247" s="2"/>
      <c r="D247" s="139"/>
      <c r="E247" s="13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" x14ac:dyDescent="0.3">
      <c r="B248" s="1"/>
      <c r="C248" s="2"/>
      <c r="D248" s="139"/>
      <c r="E248" s="13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" x14ac:dyDescent="0.3">
      <c r="B249" s="1"/>
      <c r="C249" s="2"/>
      <c r="D249" s="139"/>
      <c r="E249" s="13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" x14ac:dyDescent="0.3">
      <c r="B250" s="1"/>
      <c r="C250" s="2"/>
      <c r="D250" s="139"/>
      <c r="E250" s="13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" x14ac:dyDescent="0.3">
      <c r="B251" s="1"/>
      <c r="C251" s="2"/>
      <c r="D251" s="139"/>
      <c r="E251" s="13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" x14ac:dyDescent="0.3">
      <c r="B252" s="1"/>
      <c r="C252" s="2"/>
      <c r="D252" s="139"/>
      <c r="E252" s="13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" x14ac:dyDescent="0.3">
      <c r="B253" s="1"/>
      <c r="C253" s="2"/>
      <c r="D253" s="139"/>
      <c r="E253" s="13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" x14ac:dyDescent="0.3">
      <c r="B254" s="1"/>
      <c r="C254" s="2"/>
      <c r="D254" s="139"/>
      <c r="E254" s="13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3"/>
    </row>
    <row r="256" spans="2:99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  <row r="370" spans="3:3" x14ac:dyDescent="0.25">
      <c r="C370" s="3"/>
    </row>
    <row r="371" spans="3:3" x14ac:dyDescent="0.25">
      <c r="C371" s="3"/>
    </row>
    <row r="372" spans="3:3" x14ac:dyDescent="0.25">
      <c r="C372" s="3"/>
    </row>
    <row r="373" spans="3:3" x14ac:dyDescent="0.25">
      <c r="C373" s="3"/>
    </row>
    <row r="374" spans="3:3" x14ac:dyDescent="0.25">
      <c r="C374" s="3"/>
    </row>
    <row r="375" spans="3:3" x14ac:dyDescent="0.25">
      <c r="C375" s="3"/>
    </row>
    <row r="376" spans="3:3" x14ac:dyDescent="0.25">
      <c r="C376" s="3"/>
    </row>
    <row r="377" spans="3:3" x14ac:dyDescent="0.25">
      <c r="C377" s="3"/>
    </row>
    <row r="378" spans="3:3" x14ac:dyDescent="0.25">
      <c r="C378" s="3"/>
    </row>
    <row r="379" spans="3:3" x14ac:dyDescent="0.25">
      <c r="C379" s="3"/>
    </row>
    <row r="380" spans="3:3" x14ac:dyDescent="0.25">
      <c r="C380" s="3"/>
    </row>
    <row r="381" spans="3:3" x14ac:dyDescent="0.25">
      <c r="C381" s="3"/>
    </row>
  </sheetData>
  <sheetProtection formatCells="0"/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D81E04"/>
  </sheetPr>
  <dimension ref="A1:CU369"/>
  <sheetViews>
    <sheetView zoomScale="75" zoomScaleNormal="75" workbookViewId="0">
      <selection activeCell="D9" sqref="D9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style="138" customWidth="1"/>
    <col min="5" max="5" width="9.1796875" style="138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6"/>
      <c r="B1" s="6"/>
      <c r="C1" s="6"/>
      <c r="D1" s="126"/>
      <c r="E1" s="126"/>
      <c r="F1" s="6"/>
      <c r="G1" s="6"/>
      <c r="H1" s="6"/>
      <c r="I1" s="6"/>
      <c r="J1" s="6"/>
      <c r="K1" s="6"/>
      <c r="L1" s="6"/>
    </row>
    <row r="2" spans="1:99" ht="14" x14ac:dyDescent="0.3">
      <c r="A2" s="6"/>
      <c r="B2" s="21" t="s">
        <v>240</v>
      </c>
      <c r="C2" s="8"/>
      <c r="D2" s="134"/>
      <c r="E2" s="129"/>
      <c r="F2" s="5"/>
      <c r="G2" s="45"/>
      <c r="H2" s="5"/>
      <c r="I2" s="5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4" x14ac:dyDescent="0.3">
      <c r="A3" s="6"/>
      <c r="B3" s="45"/>
      <c r="C3" s="5"/>
      <c r="D3" s="129"/>
      <c r="E3" s="129"/>
      <c r="F3" s="5"/>
      <c r="G3" s="4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7.5" customHeight="1" thickBot="1" x14ac:dyDescent="0.35">
      <c r="A4" s="6"/>
      <c r="B4" s="5"/>
      <c r="C4" s="5"/>
      <c r="D4" s="129"/>
      <c r="E4" s="129"/>
      <c r="F4" s="5"/>
      <c r="G4" s="5"/>
      <c r="H4" s="5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6"/>
      <c r="B5" s="163" t="s">
        <v>18</v>
      </c>
      <c r="C5" s="155" t="s">
        <v>19</v>
      </c>
      <c r="D5" s="130" t="s">
        <v>52</v>
      </c>
      <c r="E5" s="129"/>
      <c r="F5" s="90"/>
      <c r="G5" s="90"/>
      <c r="H5" s="91"/>
      <c r="I5" s="92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6"/>
      <c r="B6" s="10" t="s">
        <v>101</v>
      </c>
      <c r="C6" s="11" t="s">
        <v>53</v>
      </c>
      <c r="D6" s="131"/>
      <c r="E6" s="129"/>
      <c r="F6" s="82"/>
      <c r="G6" s="5"/>
      <c r="H6" s="88"/>
      <c r="I6" s="82"/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6"/>
      <c r="B7" s="78" t="s">
        <v>90</v>
      </c>
      <c r="C7" s="77"/>
      <c r="D7" s="131"/>
      <c r="E7" s="129"/>
      <c r="F7" s="82"/>
      <c r="G7" s="5"/>
      <c r="H7" s="88"/>
      <c r="I7" s="82"/>
      <c r="J7" s="5"/>
      <c r="K7" s="5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6"/>
      <c r="B8" s="78" t="s">
        <v>91</v>
      </c>
      <c r="C8" s="77"/>
      <c r="D8" s="131"/>
      <c r="E8" s="129"/>
      <c r="F8" s="82"/>
      <c r="G8" s="5"/>
      <c r="H8" s="89"/>
      <c r="I8" s="82"/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5" thickBot="1" x14ac:dyDescent="0.35">
      <c r="A9" s="6"/>
      <c r="B9" s="12" t="s">
        <v>89</v>
      </c>
      <c r="C9" s="13" t="s">
        <v>58</v>
      </c>
      <c r="D9" s="133"/>
      <c r="E9" s="129"/>
      <c r="F9" s="82"/>
      <c r="G9" s="5"/>
      <c r="H9" s="88"/>
      <c r="I9" s="82"/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5" thickTop="1" x14ac:dyDescent="0.3">
      <c r="A10" s="6"/>
      <c r="B10" s="5"/>
      <c r="C10" s="22"/>
      <c r="D10" s="143"/>
      <c r="E10" s="129"/>
      <c r="F10" s="93"/>
      <c r="G10" s="26"/>
      <c r="H10" s="26"/>
      <c r="I10" s="90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6"/>
      <c r="B11" s="94"/>
      <c r="C11" s="95"/>
      <c r="D11" s="145"/>
      <c r="E11" s="129"/>
      <c r="F11" s="5"/>
      <c r="G11" s="5"/>
      <c r="H11" s="5"/>
      <c r="I11" s="5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5" thickBot="1" x14ac:dyDescent="0.35">
      <c r="A12" s="6"/>
      <c r="B12" s="5"/>
      <c r="C12" s="22"/>
      <c r="D12" s="143"/>
      <c r="E12" s="129"/>
      <c r="F12" s="5"/>
      <c r="G12" s="5"/>
      <c r="H12" s="5"/>
      <c r="I12" s="5"/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6"/>
      <c r="B13" s="5"/>
      <c r="C13" s="22"/>
      <c r="D13" s="143"/>
      <c r="E13" s="129"/>
      <c r="F13" s="6"/>
      <c r="G13" s="28" t="s">
        <v>70</v>
      </c>
      <c r="H13" s="29"/>
      <c r="I13" s="6"/>
      <c r="J13" s="6"/>
      <c r="K13" s="6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6"/>
      <c r="B14" s="5"/>
      <c r="C14" s="22"/>
      <c r="D14" s="143"/>
      <c r="E14" s="129"/>
      <c r="F14" s="6"/>
      <c r="G14" s="30" t="s">
        <v>86</v>
      </c>
      <c r="H14" s="31"/>
      <c r="I14" s="6"/>
      <c r="J14" s="6"/>
      <c r="K14" s="6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6"/>
      <c r="B15" s="5"/>
      <c r="C15" s="22"/>
      <c r="D15" s="143"/>
      <c r="E15" s="129"/>
      <c r="F15" s="5"/>
      <c r="G15" s="32" t="s">
        <v>87</v>
      </c>
      <c r="H15" s="33"/>
      <c r="I15" s="27"/>
      <c r="J15" s="27"/>
      <c r="K15" s="6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" x14ac:dyDescent="0.3">
      <c r="A16" s="6"/>
      <c r="B16" s="5"/>
      <c r="C16" s="22"/>
      <c r="D16" s="143"/>
      <c r="E16" s="129"/>
      <c r="F16" s="5"/>
      <c r="G16" s="5"/>
      <c r="H16" s="5"/>
      <c r="I16" s="5"/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" x14ac:dyDescent="0.3">
      <c r="A17" s="6"/>
      <c r="B17" s="5"/>
      <c r="C17" s="22"/>
      <c r="D17" s="143"/>
      <c r="E17" s="129"/>
      <c r="F17" s="5"/>
      <c r="G17" s="5" t="s">
        <v>92</v>
      </c>
      <c r="H17" s="5"/>
      <c r="I17" s="5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" x14ac:dyDescent="0.3">
      <c r="A18" s="6"/>
      <c r="B18" s="5"/>
      <c r="C18" s="22"/>
      <c r="D18" s="137"/>
      <c r="E18" s="129"/>
      <c r="F18" s="5"/>
      <c r="G18" s="5" t="s">
        <v>93</v>
      </c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6"/>
      <c r="B19" s="5"/>
      <c r="C19" s="22"/>
      <c r="D19" s="137"/>
      <c r="E19" s="129"/>
      <c r="F19" s="5"/>
      <c r="G19" s="5"/>
      <c r="H19" s="5"/>
      <c r="I19" s="5"/>
      <c r="J19" s="5"/>
      <c r="K19" s="5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" x14ac:dyDescent="0.3">
      <c r="A20" s="6"/>
      <c r="B20" s="5"/>
      <c r="C20" s="22"/>
      <c r="D20" s="137"/>
      <c r="E20" s="129"/>
      <c r="F20" s="5"/>
      <c r="G20" s="5"/>
      <c r="H20" s="5"/>
      <c r="I20" s="5"/>
      <c r="J20" s="5"/>
      <c r="K20" s="5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" x14ac:dyDescent="0.3">
      <c r="A21" s="6"/>
      <c r="B21" s="5"/>
      <c r="C21" s="22"/>
      <c r="D21" s="137"/>
      <c r="E21" s="129"/>
      <c r="F21" s="5"/>
      <c r="G21" s="5"/>
      <c r="H21" s="5"/>
      <c r="I21" s="5"/>
      <c r="J21" s="5"/>
      <c r="K21" s="5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" x14ac:dyDescent="0.3">
      <c r="A22" s="6"/>
      <c r="B22" s="5"/>
      <c r="C22" s="22"/>
      <c r="D22" s="137"/>
      <c r="E22" s="129"/>
      <c r="F22" s="5"/>
      <c r="G22" s="5"/>
      <c r="H22" s="5"/>
      <c r="I22" s="5"/>
      <c r="J22" s="5"/>
      <c r="K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" x14ac:dyDescent="0.3">
      <c r="A23" s="6"/>
      <c r="B23" s="5"/>
      <c r="C23" s="22"/>
      <c r="D23" s="137"/>
      <c r="E23" s="129"/>
      <c r="F23" s="5"/>
      <c r="G23" s="5"/>
      <c r="H23" s="5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6"/>
      <c r="B24" s="5"/>
      <c r="C24" s="22"/>
      <c r="D24" s="137"/>
      <c r="E24" s="129"/>
      <c r="F24" s="5"/>
      <c r="G24" s="5"/>
      <c r="H24" s="5"/>
      <c r="I24" s="5"/>
      <c r="J24" s="5"/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" x14ac:dyDescent="0.3">
      <c r="A25" s="6"/>
      <c r="B25" s="5"/>
      <c r="C25" s="22"/>
      <c r="D25" s="137"/>
      <c r="E25" s="129"/>
      <c r="F25" s="5"/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" x14ac:dyDescent="0.3">
      <c r="A26" s="6"/>
      <c r="B26" s="5"/>
      <c r="C26" s="22"/>
      <c r="D26" s="137"/>
      <c r="E26" s="129"/>
      <c r="F26" s="5"/>
      <c r="G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" x14ac:dyDescent="0.3">
      <c r="A27" s="6"/>
      <c r="B27" s="5"/>
      <c r="C27" s="22"/>
      <c r="D27" s="137"/>
      <c r="E27" s="129"/>
      <c r="F27" s="5"/>
      <c r="G27" s="5"/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6"/>
      <c r="B28" s="5"/>
      <c r="C28" s="9"/>
      <c r="D28" s="129"/>
      <c r="E28" s="129"/>
      <c r="F28" s="5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6"/>
      <c r="B29" s="5"/>
      <c r="C29" s="9"/>
      <c r="D29" s="129"/>
      <c r="E29" s="129"/>
      <c r="F29" s="5"/>
      <c r="G29" s="5"/>
      <c r="H29" s="5"/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6"/>
      <c r="B30" s="5"/>
      <c r="C30" s="9"/>
      <c r="D30" s="129"/>
      <c r="E30" s="129"/>
      <c r="F30" s="5"/>
      <c r="G30" s="5"/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B31" s="1"/>
      <c r="C31" s="2"/>
      <c r="D31" s="139"/>
      <c r="E31" s="13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B32" s="1"/>
      <c r="C32" s="2"/>
      <c r="D32" s="139"/>
      <c r="E32" s="13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" x14ac:dyDescent="0.3">
      <c r="B33" s="1"/>
      <c r="C33" s="2"/>
      <c r="D33" s="139"/>
      <c r="E33" s="13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" x14ac:dyDescent="0.3">
      <c r="B34" s="1"/>
      <c r="C34" s="2"/>
      <c r="D34" s="139"/>
      <c r="E34" s="13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" x14ac:dyDescent="0.3">
      <c r="B35" s="1"/>
      <c r="C35" s="2"/>
      <c r="D35" s="139"/>
      <c r="E35" s="13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" x14ac:dyDescent="0.3">
      <c r="B36" s="1"/>
      <c r="C36" s="2"/>
      <c r="D36" s="139"/>
      <c r="E36" s="13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" x14ac:dyDescent="0.3">
      <c r="B37" s="1"/>
      <c r="C37" s="2"/>
      <c r="D37" s="139"/>
      <c r="E37" s="13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" x14ac:dyDescent="0.3">
      <c r="B38" s="1"/>
      <c r="C38" s="2"/>
      <c r="D38" s="139"/>
      <c r="E38" s="13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" x14ac:dyDescent="0.3">
      <c r="B39" s="1"/>
      <c r="C39" s="2"/>
      <c r="D39" s="139"/>
      <c r="E39" s="13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" x14ac:dyDescent="0.3">
      <c r="B40" s="1"/>
      <c r="C40" s="2"/>
      <c r="D40" s="139"/>
      <c r="E40" s="13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" x14ac:dyDescent="0.3">
      <c r="B41" s="1"/>
      <c r="C41" s="2"/>
      <c r="D41" s="139"/>
      <c r="E41" s="13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" x14ac:dyDescent="0.3">
      <c r="B42" s="1"/>
      <c r="C42" s="2"/>
      <c r="D42" s="139"/>
      <c r="E42" s="13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" x14ac:dyDescent="0.3">
      <c r="B43" s="1"/>
      <c r="C43" s="2"/>
      <c r="D43" s="139"/>
      <c r="E43" s="1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" x14ac:dyDescent="0.3">
      <c r="B44" s="1"/>
      <c r="C44" s="2"/>
      <c r="D44" s="139"/>
      <c r="E44" s="1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" x14ac:dyDescent="0.3">
      <c r="B45" s="1"/>
      <c r="C45" s="2"/>
      <c r="D45" s="139"/>
      <c r="E45" s="1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" x14ac:dyDescent="0.3">
      <c r="B46" s="1"/>
      <c r="C46" s="2"/>
      <c r="D46" s="139"/>
      <c r="E46" s="1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" x14ac:dyDescent="0.3">
      <c r="B47" s="1"/>
      <c r="C47" s="2"/>
      <c r="D47" s="139"/>
      <c r="E47" s="1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" x14ac:dyDescent="0.3">
      <c r="B48" s="1"/>
      <c r="C48" s="2"/>
      <c r="D48" s="139"/>
      <c r="E48" s="1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2"/>
      <c r="D49" s="139"/>
      <c r="E49" s="1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2"/>
      <c r="D50" s="139"/>
      <c r="E50" s="1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2"/>
      <c r="D51" s="139"/>
      <c r="E51" s="1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2"/>
      <c r="D52" s="139"/>
      <c r="E52" s="1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2"/>
      <c r="D53" s="139"/>
      <c r="E53" s="13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2"/>
      <c r="D54" s="139"/>
      <c r="E54" s="13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2"/>
      <c r="D55" s="139"/>
      <c r="E55" s="1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2"/>
      <c r="D56" s="139"/>
      <c r="E56" s="13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2"/>
      <c r="D57" s="139"/>
      <c r="E57" s="13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2"/>
      <c r="D58" s="139"/>
      <c r="E58" s="13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2"/>
      <c r="D59" s="139"/>
      <c r="E59" s="13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2"/>
      <c r="D60" s="139"/>
      <c r="E60" s="13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2"/>
      <c r="D61" s="139"/>
      <c r="E61" s="13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2"/>
      <c r="D62" s="139"/>
      <c r="E62" s="13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2"/>
      <c r="D63" s="139"/>
      <c r="E63" s="13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2"/>
      <c r="D64" s="139"/>
      <c r="E64" s="13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2"/>
      <c r="D65" s="139"/>
      <c r="E65" s="13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2"/>
      <c r="D66" s="139"/>
      <c r="E66" s="13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2"/>
      <c r="D67" s="139"/>
      <c r="E67" s="13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2"/>
      <c r="D68" s="139"/>
      <c r="E68" s="13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2"/>
      <c r="D69" s="139"/>
      <c r="E69" s="13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2"/>
      <c r="D70" s="139"/>
      <c r="E70" s="13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2"/>
      <c r="D71" s="139"/>
      <c r="E71" s="13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2"/>
      <c r="D72" s="139"/>
      <c r="E72" s="13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2"/>
      <c r="D73" s="139"/>
      <c r="E73" s="13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2"/>
      <c r="D74" s="139"/>
      <c r="E74" s="13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2"/>
      <c r="D75" s="139"/>
      <c r="E75" s="13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2"/>
      <c r="D76" s="139"/>
      <c r="E76" s="13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2"/>
      <c r="D77" s="139"/>
      <c r="E77" s="13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2"/>
      <c r="D78" s="139"/>
      <c r="E78" s="13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2"/>
      <c r="D79" s="139"/>
      <c r="E79" s="13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2"/>
      <c r="D80" s="139"/>
      <c r="E80" s="1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2"/>
      <c r="D81" s="139"/>
      <c r="E81" s="13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2"/>
      <c r="D82" s="139"/>
      <c r="E82" s="13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2"/>
      <c r="D83" s="139"/>
      <c r="E83" s="13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2"/>
      <c r="D84" s="139"/>
      <c r="E84" s="13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2"/>
      <c r="D85" s="139"/>
      <c r="E85" s="13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2"/>
      <c r="D86" s="139"/>
      <c r="E86" s="13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2"/>
      <c r="D87" s="139"/>
      <c r="E87" s="13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2"/>
      <c r="D88" s="139"/>
      <c r="E88" s="13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2"/>
      <c r="D89" s="139"/>
      <c r="E89" s="13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2"/>
      <c r="D90" s="139"/>
      <c r="E90" s="13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2"/>
      <c r="D91" s="139"/>
      <c r="E91" s="13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2"/>
      <c r="D92" s="139"/>
      <c r="E92" s="13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2"/>
      <c r="D93" s="139"/>
      <c r="E93" s="13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2"/>
      <c r="D94" s="139"/>
      <c r="E94" s="13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2"/>
      <c r="D95" s="139"/>
      <c r="E95" s="13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2"/>
      <c r="D96" s="139"/>
      <c r="E96" s="13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2"/>
      <c r="D97" s="139"/>
      <c r="E97" s="13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2"/>
      <c r="D98" s="139"/>
      <c r="E98" s="13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2"/>
      <c r="D99" s="139"/>
      <c r="E99" s="13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2"/>
      <c r="D100" s="139"/>
      <c r="E100" s="13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2"/>
      <c r="D101" s="139"/>
      <c r="E101" s="13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2"/>
      <c r="D102" s="139"/>
      <c r="E102" s="13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2"/>
      <c r="D103" s="139"/>
      <c r="E103" s="13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2"/>
      <c r="D104" s="139"/>
      <c r="E104" s="13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2"/>
      <c r="D105" s="139"/>
      <c r="E105" s="13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2"/>
      <c r="D106" s="139"/>
      <c r="E106" s="13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2"/>
      <c r="D107" s="139"/>
      <c r="E107" s="13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2"/>
      <c r="D108" s="139"/>
      <c r="E108" s="13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2"/>
      <c r="D109" s="139"/>
      <c r="E109" s="13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2"/>
      <c r="D110" s="139"/>
      <c r="E110" s="13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2"/>
      <c r="D111" s="139"/>
      <c r="E111" s="13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2"/>
      <c r="D112" s="139"/>
      <c r="E112" s="13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2"/>
      <c r="D113" s="139"/>
      <c r="E113" s="13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2"/>
      <c r="D114" s="139"/>
      <c r="E114" s="13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2"/>
      <c r="D115" s="139"/>
      <c r="E115" s="13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2"/>
      <c r="D116" s="139"/>
      <c r="E116" s="13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2"/>
      <c r="D117" s="139"/>
      <c r="E117" s="13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2"/>
      <c r="D118" s="139"/>
      <c r="E118" s="13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2"/>
      <c r="D119" s="139"/>
      <c r="E119" s="13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2"/>
      <c r="D120" s="139"/>
      <c r="E120" s="13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2"/>
      <c r="D121" s="139"/>
      <c r="E121" s="13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2"/>
      <c r="D122" s="139"/>
      <c r="E122" s="13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2"/>
      <c r="D123" s="139"/>
      <c r="E123" s="13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2"/>
      <c r="D124" s="139"/>
      <c r="E124" s="13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2"/>
      <c r="D125" s="139"/>
      <c r="E125" s="13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2"/>
      <c r="D126" s="139"/>
      <c r="E126" s="13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2"/>
      <c r="D127" s="139"/>
      <c r="E127" s="13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2"/>
      <c r="D128" s="139"/>
      <c r="E128" s="13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2"/>
      <c r="D129" s="139"/>
      <c r="E129" s="13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2"/>
      <c r="D130" s="139"/>
      <c r="E130" s="13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2"/>
      <c r="D131" s="139"/>
      <c r="E131" s="13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2"/>
      <c r="D132" s="139"/>
      <c r="E132" s="13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2"/>
      <c r="D133" s="139"/>
      <c r="E133" s="13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2"/>
      <c r="D134" s="139"/>
      <c r="E134" s="13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2"/>
      <c r="D135" s="139"/>
      <c r="E135" s="13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2"/>
      <c r="D136" s="139"/>
      <c r="E136" s="13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2"/>
      <c r="D137" s="139"/>
      <c r="E137" s="13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2"/>
      <c r="D138" s="139"/>
      <c r="E138" s="13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2"/>
      <c r="D139" s="139"/>
      <c r="E139" s="13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2"/>
      <c r="D140" s="139"/>
      <c r="E140" s="13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2"/>
      <c r="D141" s="139"/>
      <c r="E141" s="13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2"/>
      <c r="D142" s="139"/>
      <c r="E142" s="13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2"/>
      <c r="D143" s="139"/>
      <c r="E143" s="13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2"/>
      <c r="D144" s="139"/>
      <c r="E144" s="13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2"/>
      <c r="D145" s="139"/>
      <c r="E145" s="13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2"/>
      <c r="D146" s="139"/>
      <c r="E146" s="13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2"/>
      <c r="D147" s="139"/>
      <c r="E147" s="13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2"/>
      <c r="D148" s="139"/>
      <c r="E148" s="13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2"/>
      <c r="D149" s="139"/>
      <c r="E149" s="13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2"/>
      <c r="D150" s="139"/>
      <c r="E150" s="13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2"/>
      <c r="D151" s="139"/>
      <c r="E151" s="13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2"/>
      <c r="D152" s="139"/>
      <c r="E152" s="13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2"/>
      <c r="D153" s="139"/>
      <c r="E153" s="13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2"/>
      <c r="D154" s="139"/>
      <c r="E154" s="13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2"/>
      <c r="D155" s="139"/>
      <c r="E155" s="13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2"/>
      <c r="D156" s="139"/>
      <c r="E156" s="13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2"/>
      <c r="D157" s="139"/>
      <c r="E157" s="13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2"/>
      <c r="D158" s="139"/>
      <c r="E158" s="13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2"/>
      <c r="D159" s="139"/>
      <c r="E159" s="13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2"/>
      <c r="D160" s="139"/>
      <c r="E160" s="13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2"/>
      <c r="D161" s="139"/>
      <c r="E161" s="13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2"/>
      <c r="D162" s="139"/>
      <c r="E162" s="13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2"/>
      <c r="D163" s="139"/>
      <c r="E163" s="13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2"/>
      <c r="D164" s="139"/>
      <c r="E164" s="13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2"/>
      <c r="D165" s="139"/>
      <c r="E165" s="13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2"/>
      <c r="D166" s="139"/>
      <c r="E166" s="13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2"/>
      <c r="D167" s="139"/>
      <c r="E167" s="13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2"/>
      <c r="D168" s="139"/>
      <c r="E168" s="13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2"/>
      <c r="D169" s="139"/>
      <c r="E169" s="13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2"/>
      <c r="D170" s="139"/>
      <c r="E170" s="13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2"/>
      <c r="D171" s="139"/>
      <c r="E171" s="13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2"/>
      <c r="D172" s="139"/>
      <c r="E172" s="13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2"/>
      <c r="D173" s="139"/>
      <c r="E173" s="13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2"/>
      <c r="D174" s="139"/>
      <c r="E174" s="13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2"/>
      <c r="D175" s="139"/>
      <c r="E175" s="13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2"/>
      <c r="D176" s="139"/>
      <c r="E176" s="13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2"/>
      <c r="D177" s="139"/>
      <c r="E177" s="13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2"/>
      <c r="D178" s="139"/>
      <c r="E178" s="13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2"/>
      <c r="D179" s="139"/>
      <c r="E179" s="13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2"/>
      <c r="D180" s="139"/>
      <c r="E180" s="13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2"/>
      <c r="D181" s="139"/>
      <c r="E181" s="13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2"/>
      <c r="D182" s="139"/>
      <c r="E182" s="13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2"/>
      <c r="D183" s="139"/>
      <c r="E183" s="13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2"/>
      <c r="D184" s="139"/>
      <c r="E184" s="13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2"/>
      <c r="D185" s="139"/>
      <c r="E185" s="13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2"/>
      <c r="D186" s="139"/>
      <c r="E186" s="13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2"/>
      <c r="D187" s="139"/>
      <c r="E187" s="13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2"/>
      <c r="D188" s="139"/>
      <c r="E188" s="13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2"/>
      <c r="D189" s="139"/>
      <c r="E189" s="13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2"/>
      <c r="D190" s="139"/>
      <c r="E190" s="13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2"/>
      <c r="D191" s="139"/>
      <c r="E191" s="13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2"/>
      <c r="D192" s="139"/>
      <c r="E192" s="13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2"/>
      <c r="D193" s="139"/>
      <c r="E193" s="13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2"/>
      <c r="D194" s="139"/>
      <c r="E194" s="13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2"/>
      <c r="D195" s="139"/>
      <c r="E195" s="13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2"/>
      <c r="D196" s="139"/>
      <c r="E196" s="13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2"/>
      <c r="D197" s="139"/>
      <c r="E197" s="13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2"/>
      <c r="D198" s="139"/>
      <c r="E198" s="13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2"/>
      <c r="D199" s="139"/>
      <c r="E199" s="13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2"/>
      <c r="D200" s="139"/>
      <c r="E200" s="13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2"/>
      <c r="D201" s="139"/>
      <c r="E201" s="13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2"/>
      <c r="D202" s="139"/>
      <c r="E202" s="13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2"/>
      <c r="D203" s="139"/>
      <c r="E203" s="13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2"/>
      <c r="D204" s="139"/>
      <c r="E204" s="13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2"/>
      <c r="D205" s="139"/>
      <c r="E205" s="13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2"/>
      <c r="D206" s="139"/>
      <c r="E206" s="13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2"/>
      <c r="D207" s="139"/>
      <c r="E207" s="13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2"/>
      <c r="D208" s="139"/>
      <c r="E208" s="1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2"/>
      <c r="D209" s="139"/>
      <c r="E209" s="13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2"/>
      <c r="D210" s="139"/>
      <c r="E210" s="13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2"/>
      <c r="D211" s="139"/>
      <c r="E211" s="1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2"/>
      <c r="D212" s="139"/>
      <c r="E212" s="13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2"/>
      <c r="D213" s="139"/>
      <c r="E213" s="13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2"/>
      <c r="D214" s="139"/>
      <c r="E214" s="13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2"/>
      <c r="D215" s="139"/>
      <c r="E215" s="13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2"/>
      <c r="D216" s="139"/>
      <c r="E216" s="13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2"/>
      <c r="D217" s="139"/>
      <c r="E217" s="13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2"/>
      <c r="D218" s="139"/>
      <c r="E218" s="13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2"/>
      <c r="D219" s="139"/>
      <c r="E219" s="13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2"/>
      <c r="D220" s="139"/>
      <c r="E220" s="13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2"/>
      <c r="D221" s="139"/>
      <c r="E221" s="13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2"/>
      <c r="D222" s="139"/>
      <c r="E222" s="13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2"/>
      <c r="D223" s="139"/>
      <c r="E223" s="13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2"/>
      <c r="D224" s="139"/>
      <c r="E224" s="13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2"/>
      <c r="D225" s="139"/>
      <c r="E225" s="13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2"/>
      <c r="D226" s="139"/>
      <c r="E226" s="13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2"/>
      <c r="D227" s="139"/>
      <c r="E227" s="13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2"/>
      <c r="D228" s="139"/>
      <c r="E228" s="13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2"/>
      <c r="D229" s="139"/>
      <c r="E229" s="13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2"/>
      <c r="D230" s="139"/>
      <c r="E230" s="13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2"/>
      <c r="D231" s="139"/>
      <c r="E231" s="13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2"/>
      <c r="D232" s="139"/>
      <c r="E232" s="13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2"/>
      <c r="D233" s="139"/>
      <c r="E233" s="13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2"/>
      <c r="D234" s="139"/>
      <c r="E234" s="13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2"/>
      <c r="D235" s="139"/>
      <c r="E235" s="13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2"/>
      <c r="D236" s="139"/>
      <c r="E236" s="13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2"/>
      <c r="D237" s="139"/>
      <c r="E237" s="13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2"/>
      <c r="D238" s="139"/>
      <c r="E238" s="13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2"/>
      <c r="D239" s="139"/>
      <c r="E239" s="13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2"/>
      <c r="D240" s="139"/>
      <c r="E240" s="13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2"/>
      <c r="D241" s="139"/>
      <c r="E241" s="13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2"/>
      <c r="D242" s="139"/>
      <c r="E242" s="13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5">
      <c r="C243" s="3"/>
    </row>
    <row r="244" spans="2:99" x14ac:dyDescent="0.25">
      <c r="C244" s="3"/>
    </row>
    <row r="245" spans="2:99" x14ac:dyDescent="0.25">
      <c r="C245" s="3"/>
    </row>
    <row r="246" spans="2:99" x14ac:dyDescent="0.25">
      <c r="C246" s="3"/>
    </row>
    <row r="247" spans="2:99" x14ac:dyDescent="0.25">
      <c r="C247" s="3"/>
    </row>
    <row r="248" spans="2:99" x14ac:dyDescent="0.25">
      <c r="C248" s="3"/>
    </row>
    <row r="249" spans="2:99" x14ac:dyDescent="0.25">
      <c r="C249" s="3"/>
    </row>
    <row r="250" spans="2:99" x14ac:dyDescent="0.25">
      <c r="C250" s="3"/>
    </row>
    <row r="251" spans="2:99" x14ac:dyDescent="0.25">
      <c r="C251" s="3"/>
    </row>
    <row r="252" spans="2:99" x14ac:dyDescent="0.25">
      <c r="C252" s="3"/>
    </row>
    <row r="253" spans="2:99" x14ac:dyDescent="0.25">
      <c r="C253" s="3"/>
    </row>
    <row r="254" spans="2:99" x14ac:dyDescent="0.25">
      <c r="C254" s="3"/>
    </row>
    <row r="255" spans="2:99" x14ac:dyDescent="0.25">
      <c r="C255" s="3"/>
    </row>
    <row r="256" spans="2:99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</sheetData>
  <sheetProtection formatCells="0"/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"/>
  <sheetViews>
    <sheetView workbookViewId="0"/>
  </sheetViews>
  <sheetFormatPr defaultRowHeight="12.5" x14ac:dyDescent="0.25"/>
  <sheetData>
    <row r="1" spans="2:2" x14ac:dyDescent="0.25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35"/>
  </sheetPr>
  <dimension ref="A1:N303"/>
  <sheetViews>
    <sheetView zoomScale="75" zoomScaleNormal="75" workbookViewId="0">
      <selection activeCell="J26" sqref="J26"/>
    </sheetView>
  </sheetViews>
  <sheetFormatPr defaultRowHeight="12.5" x14ac:dyDescent="0.25"/>
  <cols>
    <col min="1" max="1" width="3.1796875" customWidth="1"/>
    <col min="2" max="2" width="17.453125" customWidth="1"/>
    <col min="3" max="3" width="10.7265625" customWidth="1"/>
    <col min="4" max="4" width="15.26953125" customWidth="1"/>
    <col min="6" max="6" width="6.81640625" customWidth="1"/>
    <col min="7" max="7" width="35.1796875" customWidth="1"/>
    <col min="8" max="8" width="29.1796875" customWidth="1"/>
    <col min="9" max="9" width="16.81640625" customWidth="1"/>
    <col min="10" max="10" width="76.81640625" bestFit="1" customWidth="1"/>
  </cols>
  <sheetData>
    <row r="1" spans="1:14" ht="12.7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</row>
    <row r="2" spans="1:14" ht="14" x14ac:dyDescent="0.3">
      <c r="A2" s="5"/>
      <c r="B2" s="38" t="s">
        <v>79</v>
      </c>
      <c r="C2" s="21"/>
      <c r="D2" s="21"/>
      <c r="E2" s="5"/>
      <c r="F2" s="21" t="s">
        <v>80</v>
      </c>
      <c r="G2" s="44"/>
      <c r="H2" s="38"/>
      <c r="I2" s="8"/>
      <c r="J2" s="5"/>
      <c r="K2" s="5"/>
      <c r="L2" s="5"/>
      <c r="M2" s="4"/>
      <c r="N2" s="4"/>
    </row>
    <row r="3" spans="1:14" ht="14.5" thickBot="1" x14ac:dyDescent="0.35">
      <c r="A3" s="5"/>
      <c r="B3" s="23"/>
      <c r="C3" s="45"/>
      <c r="D3" s="45"/>
      <c r="E3" s="5"/>
      <c r="F3" s="45"/>
      <c r="G3" s="46"/>
      <c r="H3" s="23"/>
      <c r="I3" s="5"/>
      <c r="J3" s="117"/>
      <c r="K3" s="5"/>
      <c r="L3" s="5"/>
      <c r="M3" s="4"/>
      <c r="N3" s="4"/>
    </row>
    <row r="4" spans="1:14" ht="6.75" customHeight="1" thickTop="1" thickBot="1" x14ac:dyDescent="0.35">
      <c r="A4" s="5"/>
      <c r="E4" s="5"/>
      <c r="F4" s="48"/>
      <c r="G4" s="49"/>
      <c r="H4" s="50"/>
      <c r="I4" s="118"/>
      <c r="J4" s="119"/>
      <c r="K4" s="5"/>
      <c r="L4" s="5"/>
      <c r="M4" s="4"/>
      <c r="N4" s="4"/>
    </row>
    <row r="5" spans="1:14" ht="14.5" thickTop="1" x14ac:dyDescent="0.3">
      <c r="A5" s="45"/>
      <c r="B5" s="39" t="s">
        <v>41</v>
      </c>
      <c r="C5" s="40" t="s">
        <v>40</v>
      </c>
      <c r="D5" s="41" t="s">
        <v>202</v>
      </c>
      <c r="E5" s="5"/>
      <c r="F5" s="42" t="s">
        <v>46</v>
      </c>
      <c r="G5" s="47" t="s">
        <v>47</v>
      </c>
      <c r="H5" s="47" t="s">
        <v>48</v>
      </c>
      <c r="I5" s="113" t="s">
        <v>49</v>
      </c>
      <c r="J5" s="115" t="s">
        <v>200</v>
      </c>
      <c r="K5" s="5"/>
      <c r="L5" s="5"/>
      <c r="M5" s="4"/>
      <c r="N5" s="4"/>
    </row>
    <row r="6" spans="1:14" ht="14" x14ac:dyDescent="0.3">
      <c r="A6" s="5"/>
      <c r="B6" s="16" t="s">
        <v>45</v>
      </c>
      <c r="C6" s="122">
        <v>22</v>
      </c>
      <c r="D6" s="123">
        <v>30</v>
      </c>
      <c r="E6" s="5"/>
      <c r="F6" s="16">
        <v>3</v>
      </c>
      <c r="G6" s="76" t="s">
        <v>264</v>
      </c>
      <c r="H6" s="15">
        <f>('2020-ÚČ'!J16+'2019-ÚČ'!J16+'2018-ÚČ'!J16)/3</f>
        <v>3</v>
      </c>
      <c r="I6" s="114" t="str">
        <f t="shared" ref="I6:I26" si="0">IF(H6&lt;=6,$B$10,IF(H6&lt;=9,$B$9,IF(H6&lt;=14,$B$8,IF(H6&gt;22,$B$6,$B$7))))</f>
        <v>E - NE</v>
      </c>
      <c r="J6" s="116" t="s">
        <v>272</v>
      </c>
      <c r="K6" s="5"/>
      <c r="L6" s="5"/>
      <c r="M6" s="4"/>
      <c r="N6" s="4"/>
    </row>
    <row r="7" spans="1:14" ht="14" x14ac:dyDescent="0.3">
      <c r="A7" s="5"/>
      <c r="B7" s="16" t="s">
        <v>44</v>
      </c>
      <c r="C7" s="122">
        <v>14</v>
      </c>
      <c r="D7" s="123">
        <v>22</v>
      </c>
      <c r="E7" s="5"/>
      <c r="F7" s="16">
        <v>3</v>
      </c>
      <c r="G7" s="76" t="s">
        <v>246</v>
      </c>
      <c r="H7" s="15">
        <f>('2019-ÚČ'!J16+'2018-ÚČ'!J16+'2017-ÚČ'!J16)/3</f>
        <v>3</v>
      </c>
      <c r="I7" s="114" t="str">
        <f t="shared" si="0"/>
        <v>E - NE</v>
      </c>
      <c r="J7" s="116" t="s">
        <v>253</v>
      </c>
      <c r="K7" s="5"/>
      <c r="L7" s="5"/>
      <c r="M7" s="4"/>
      <c r="N7" s="4"/>
    </row>
    <row r="8" spans="1:14" ht="14" x14ac:dyDescent="0.3">
      <c r="A8" s="5"/>
      <c r="B8" s="16" t="s">
        <v>43</v>
      </c>
      <c r="C8" s="122">
        <v>9</v>
      </c>
      <c r="D8" s="123">
        <v>14</v>
      </c>
      <c r="E8" s="5"/>
      <c r="F8" s="16">
        <v>3</v>
      </c>
      <c r="G8" s="76" t="s">
        <v>222</v>
      </c>
      <c r="H8" s="15">
        <f>('2018-ÚČ'!J16+'2017-ÚČ'!J16+'2016-ÚČ'!J16)/3</f>
        <v>3</v>
      </c>
      <c r="I8" s="114" t="str">
        <f t="shared" si="0"/>
        <v>E - NE</v>
      </c>
      <c r="J8" s="116" t="s">
        <v>228</v>
      </c>
      <c r="K8" s="5"/>
      <c r="L8" s="5"/>
      <c r="M8" s="4"/>
      <c r="N8" s="4"/>
    </row>
    <row r="9" spans="1:14" ht="14" x14ac:dyDescent="0.3">
      <c r="A9" s="5"/>
      <c r="B9" s="42" t="s">
        <v>107</v>
      </c>
      <c r="C9" s="124">
        <v>6</v>
      </c>
      <c r="D9" s="125">
        <v>9</v>
      </c>
      <c r="E9" s="5"/>
      <c r="F9" s="16">
        <v>2</v>
      </c>
      <c r="G9" s="76" t="s">
        <v>265</v>
      </c>
      <c r="H9" s="15">
        <f>('2020-ÚČ'!J16+'2019-ÚČ'!J16)/2</f>
        <v>3</v>
      </c>
      <c r="I9" s="114" t="str">
        <f t="shared" si="0"/>
        <v>E - NE</v>
      </c>
      <c r="J9" s="116" t="s">
        <v>273</v>
      </c>
      <c r="K9" s="5"/>
      <c r="L9" s="5"/>
      <c r="M9" s="4"/>
      <c r="N9" s="4"/>
    </row>
    <row r="10" spans="1:14" ht="14.5" thickBot="1" x14ac:dyDescent="0.35">
      <c r="A10" s="5"/>
      <c r="B10" s="147" t="s">
        <v>42</v>
      </c>
      <c r="C10" s="148">
        <v>0</v>
      </c>
      <c r="D10" s="149">
        <v>6</v>
      </c>
      <c r="E10" s="5"/>
      <c r="F10" s="16">
        <v>2</v>
      </c>
      <c r="G10" s="76" t="s">
        <v>266</v>
      </c>
      <c r="H10" s="15">
        <f>('2019-ÚČ'!J16+'2018-ÚČ'!J16)/2</f>
        <v>3</v>
      </c>
      <c r="I10" s="114" t="str">
        <f t="shared" si="0"/>
        <v>E - NE</v>
      </c>
      <c r="J10" s="116" t="s">
        <v>254</v>
      </c>
      <c r="K10" s="5"/>
      <c r="L10" s="5"/>
      <c r="M10" s="4"/>
      <c r="N10" s="4"/>
    </row>
    <row r="11" spans="1:14" ht="14.5" thickTop="1" x14ac:dyDescent="0.3">
      <c r="A11" s="5"/>
      <c r="B11" s="90"/>
      <c r="C11" s="146"/>
      <c r="D11" s="146"/>
      <c r="E11" s="5"/>
      <c r="F11" s="108">
        <v>2</v>
      </c>
      <c r="G11" s="76" t="s">
        <v>247</v>
      </c>
      <c r="H11" s="15">
        <f>('2018-ÚČ'!J16+'2017-ÚČ'!J16)/2</f>
        <v>3</v>
      </c>
      <c r="I11" s="114" t="str">
        <f t="shared" si="0"/>
        <v>E - NE</v>
      </c>
      <c r="J11" s="116" t="s">
        <v>229</v>
      </c>
      <c r="K11" s="5"/>
      <c r="L11" s="5"/>
      <c r="M11" s="4"/>
      <c r="N11" s="4"/>
    </row>
    <row r="12" spans="1:14" ht="14" x14ac:dyDescent="0.3">
      <c r="A12" s="5"/>
      <c r="B12" s="90"/>
      <c r="C12" s="146"/>
      <c r="D12" s="146"/>
      <c r="E12" s="5"/>
      <c r="F12" s="16">
        <v>3</v>
      </c>
      <c r="G12" s="76" t="s">
        <v>267</v>
      </c>
      <c r="H12" s="15">
        <f>('2020-DE'!I16+'2019-DE'!I16+'2018-DE'!I16)/3</f>
        <v>6</v>
      </c>
      <c r="I12" s="114" t="str">
        <f t="shared" si="0"/>
        <v>E - NE</v>
      </c>
      <c r="J12" s="116" t="s">
        <v>274</v>
      </c>
      <c r="K12" s="5"/>
      <c r="L12" s="5"/>
      <c r="M12" s="4"/>
      <c r="N12" s="4"/>
    </row>
    <row r="13" spans="1:14" ht="14" x14ac:dyDescent="0.3">
      <c r="A13" s="5"/>
      <c r="B13" s="5"/>
      <c r="C13" s="5"/>
      <c r="D13" s="82"/>
      <c r="E13" s="5"/>
      <c r="F13" s="16">
        <v>3</v>
      </c>
      <c r="G13" s="76" t="s">
        <v>248</v>
      </c>
      <c r="H13" s="15">
        <f>('2019-DE'!I16+'2018-DE'!I16+'2017-DE'!I16)/3</f>
        <v>6</v>
      </c>
      <c r="I13" s="114" t="str">
        <f t="shared" si="0"/>
        <v>E - NE</v>
      </c>
      <c r="J13" s="116" t="s">
        <v>255</v>
      </c>
      <c r="K13" s="5"/>
      <c r="L13" s="5"/>
      <c r="M13" s="4"/>
      <c r="N13" s="4"/>
    </row>
    <row r="14" spans="1:14" ht="14" x14ac:dyDescent="0.3">
      <c r="A14" s="5"/>
      <c r="B14" s="5"/>
      <c r="C14" s="5"/>
      <c r="D14" s="82"/>
      <c r="E14" s="111"/>
      <c r="F14" s="105">
        <v>3</v>
      </c>
      <c r="G14" s="76" t="s">
        <v>223</v>
      </c>
      <c r="H14" s="15">
        <f>('2018-DE'!I16+'2017-DE'!I16+'2016-DE'!I16)/3</f>
        <v>6</v>
      </c>
      <c r="I14" s="114" t="str">
        <f t="shared" si="0"/>
        <v>E - NE</v>
      </c>
      <c r="J14" s="116" t="s">
        <v>230</v>
      </c>
      <c r="K14" s="5"/>
      <c r="L14" s="5"/>
      <c r="M14" s="4"/>
      <c r="N14" s="4"/>
    </row>
    <row r="15" spans="1:14" ht="14" x14ac:dyDescent="0.3">
      <c r="A15" s="5"/>
      <c r="E15" s="111"/>
      <c r="F15" s="105">
        <v>2</v>
      </c>
      <c r="G15" s="76" t="s">
        <v>268</v>
      </c>
      <c r="H15" s="15">
        <f>('2020-DE'!I16+'2019-DE'!I16)/2</f>
        <v>6</v>
      </c>
      <c r="I15" s="114" t="str">
        <f t="shared" si="0"/>
        <v>E - NE</v>
      </c>
      <c r="J15" s="116" t="s">
        <v>275</v>
      </c>
      <c r="K15" s="5"/>
      <c r="L15" s="5"/>
      <c r="M15" s="4"/>
      <c r="N15" s="4"/>
    </row>
    <row r="16" spans="1:14" ht="14" x14ac:dyDescent="0.3">
      <c r="A16" s="106"/>
      <c r="B16" s="105"/>
      <c r="C16" s="107"/>
      <c r="D16" s="88"/>
      <c r="E16" s="111"/>
      <c r="F16" s="16">
        <v>2</v>
      </c>
      <c r="G16" s="76" t="s">
        <v>249</v>
      </c>
      <c r="H16" s="15">
        <f>('2019-DE'!I16+'2018-DE'!I16)/2</f>
        <v>6</v>
      </c>
      <c r="I16" s="114" t="str">
        <f t="shared" si="0"/>
        <v>E - NE</v>
      </c>
      <c r="J16" s="116" t="s">
        <v>256</v>
      </c>
      <c r="K16" s="5"/>
      <c r="L16" s="5"/>
      <c r="M16" s="4"/>
      <c r="N16" s="4"/>
    </row>
    <row r="17" spans="1:14" ht="14" x14ac:dyDescent="0.3">
      <c r="A17" s="5"/>
      <c r="B17" s="5"/>
      <c r="C17" s="5"/>
      <c r="D17" s="5"/>
      <c r="E17" s="111"/>
      <c r="F17" s="16">
        <v>2</v>
      </c>
      <c r="G17" s="76" t="s">
        <v>224</v>
      </c>
      <c r="H17" s="15">
        <f>('2018-DE'!I16+'2017-DE'!I16)/2</f>
        <v>6</v>
      </c>
      <c r="I17" s="114" t="str">
        <f t="shared" si="0"/>
        <v>E - NE</v>
      </c>
      <c r="J17" s="116" t="s">
        <v>276</v>
      </c>
      <c r="K17" s="5"/>
      <c r="L17" s="5"/>
      <c r="M17" s="4"/>
      <c r="N17" s="4"/>
    </row>
    <row r="18" spans="1:14" ht="14" x14ac:dyDescent="0.3">
      <c r="A18" s="5"/>
      <c r="B18" s="5"/>
      <c r="C18" s="5"/>
      <c r="D18" s="5"/>
      <c r="E18" s="111"/>
      <c r="F18" s="16">
        <v>3</v>
      </c>
      <c r="G18" s="76" t="s">
        <v>269</v>
      </c>
      <c r="H18" s="15">
        <f>('2020-ÚČ'!J16+'2019-ÚČ'!J16+'2018-DE'!I16)/3</f>
        <v>4</v>
      </c>
      <c r="I18" s="114" t="str">
        <f t="shared" si="0"/>
        <v>E - NE</v>
      </c>
      <c r="J18" s="116" t="s">
        <v>277</v>
      </c>
      <c r="K18" s="5"/>
      <c r="L18" s="5"/>
      <c r="M18" s="4"/>
      <c r="N18" s="4"/>
    </row>
    <row r="19" spans="1:14" ht="14" x14ac:dyDescent="0.3">
      <c r="A19" s="5"/>
      <c r="B19" s="5"/>
      <c r="C19" s="5"/>
      <c r="D19" s="5"/>
      <c r="E19" s="5"/>
      <c r="F19" s="16">
        <v>3</v>
      </c>
      <c r="G19" s="76" t="s">
        <v>250</v>
      </c>
      <c r="H19" s="15">
        <f>('2019-ÚČ'!J16+'2018-ÚČ'!J16+'2017-DE'!I16)/3</f>
        <v>4</v>
      </c>
      <c r="I19" s="114" t="str">
        <f t="shared" si="0"/>
        <v>E - NE</v>
      </c>
      <c r="J19" s="116" t="s">
        <v>283</v>
      </c>
      <c r="K19" s="5"/>
      <c r="L19" s="5"/>
      <c r="M19" s="4"/>
      <c r="N19" s="4"/>
    </row>
    <row r="20" spans="1:14" ht="14" x14ac:dyDescent="0.3">
      <c r="A20" s="5"/>
      <c r="B20" s="5"/>
      <c r="C20" s="5"/>
      <c r="D20" s="5"/>
      <c r="E20" s="5"/>
      <c r="F20" s="16">
        <v>3</v>
      </c>
      <c r="G20" s="76" t="s">
        <v>225</v>
      </c>
      <c r="H20" s="15">
        <f>('2018-ÚČ'!J16+'2017-ÚČ'!J16+'2016-DE'!I16)/3</f>
        <v>4</v>
      </c>
      <c r="I20" s="114" t="str">
        <f t="shared" si="0"/>
        <v>E - NE</v>
      </c>
      <c r="J20" s="116" t="s">
        <v>231</v>
      </c>
      <c r="K20" s="5"/>
      <c r="L20" s="5"/>
      <c r="M20" s="4"/>
      <c r="N20" s="4"/>
    </row>
    <row r="21" spans="1:14" ht="14" x14ac:dyDescent="0.3">
      <c r="A21" s="5"/>
      <c r="B21" s="6"/>
      <c r="C21" s="6"/>
      <c r="D21" s="6"/>
      <c r="E21" s="5"/>
      <c r="F21" s="16">
        <v>3</v>
      </c>
      <c r="G21" s="76" t="s">
        <v>270</v>
      </c>
      <c r="H21" s="15">
        <f>('2020-ÚČ'!J16+'2019-DE'!I16+'2018-DE'!I16)/3</f>
        <v>5</v>
      </c>
      <c r="I21" s="114" t="str">
        <f>IF(H21&lt;=6,$B$10,IF(H21&lt;=9,$B$9,IF(H21&lt;=14,$B$8,IF(H21&gt;22,$B$6,$B$7))))</f>
        <v>E - NE</v>
      </c>
      <c r="J21" s="116" t="s">
        <v>278</v>
      </c>
      <c r="K21" s="5"/>
      <c r="L21" s="5"/>
      <c r="M21" s="4"/>
      <c r="N21" s="4"/>
    </row>
    <row r="22" spans="1:14" ht="14" x14ac:dyDescent="0.3">
      <c r="A22" s="5"/>
      <c r="B22" s="6"/>
      <c r="C22" s="6"/>
      <c r="D22" s="6"/>
      <c r="E22" s="5"/>
      <c r="F22" s="16">
        <v>3</v>
      </c>
      <c r="G22" s="76" t="s">
        <v>251</v>
      </c>
      <c r="H22" s="15">
        <f>('2019-ÚČ'!J16+'2018-DE'!I16+'2017-DE'!I16)/3</f>
        <v>5</v>
      </c>
      <c r="I22" s="114" t="str">
        <f t="shared" si="0"/>
        <v>E - NE</v>
      </c>
      <c r="J22" s="116" t="s">
        <v>257</v>
      </c>
      <c r="K22" s="5"/>
      <c r="L22" s="5"/>
      <c r="M22" s="4"/>
      <c r="N22" s="4"/>
    </row>
    <row r="23" spans="1:14" ht="14" x14ac:dyDescent="0.3">
      <c r="A23" s="5"/>
      <c r="B23" s="6"/>
      <c r="C23" s="6"/>
      <c r="D23" s="6"/>
      <c r="E23" s="5"/>
      <c r="F23" s="16">
        <v>3</v>
      </c>
      <c r="G23" s="76" t="s">
        <v>226</v>
      </c>
      <c r="H23" s="15">
        <f>('2018-ÚČ'!J16+'2017-DE'!I16+'2016-DE'!I16)/3</f>
        <v>5</v>
      </c>
      <c r="I23" s="114" t="str">
        <f t="shared" si="0"/>
        <v>E - NE</v>
      </c>
      <c r="J23" s="116" t="s">
        <v>232</v>
      </c>
      <c r="K23" s="5"/>
      <c r="L23" s="5"/>
      <c r="M23" s="4"/>
      <c r="N23" s="4"/>
    </row>
    <row r="24" spans="1:14" ht="14" x14ac:dyDescent="0.3">
      <c r="A24" s="5"/>
      <c r="B24" s="5"/>
      <c r="C24" s="5"/>
      <c r="D24" s="5"/>
      <c r="E24" s="5"/>
      <c r="F24" s="16">
        <v>2</v>
      </c>
      <c r="G24" s="76" t="s">
        <v>271</v>
      </c>
      <c r="H24" s="15">
        <f>('2020-ÚČ'!J16+'2019-DE'!I16)/2</f>
        <v>4.5</v>
      </c>
      <c r="I24" s="114" t="str">
        <f t="shared" si="0"/>
        <v>E - NE</v>
      </c>
      <c r="J24" s="116" t="s">
        <v>279</v>
      </c>
      <c r="K24" s="5"/>
      <c r="L24" s="5"/>
      <c r="M24" s="4"/>
      <c r="N24" s="4"/>
    </row>
    <row r="25" spans="1:14" ht="14" x14ac:dyDescent="0.3">
      <c r="A25" s="5"/>
      <c r="B25" s="5"/>
      <c r="C25" s="5"/>
      <c r="D25" s="5"/>
      <c r="E25" s="5"/>
      <c r="F25" s="16">
        <v>2</v>
      </c>
      <c r="G25" s="76" t="s">
        <v>252</v>
      </c>
      <c r="H25" s="15">
        <f>('2019-ÚČ'!J16+'2018-DE'!I16)/2</f>
        <v>4.5</v>
      </c>
      <c r="I25" s="114" t="str">
        <f t="shared" si="0"/>
        <v>E - NE</v>
      </c>
      <c r="J25" s="116" t="s">
        <v>258</v>
      </c>
      <c r="K25" s="5"/>
      <c r="L25" s="5"/>
      <c r="M25" s="4"/>
      <c r="N25" s="4"/>
    </row>
    <row r="26" spans="1:14" ht="14.5" thickBot="1" x14ac:dyDescent="0.35">
      <c r="A26" s="5"/>
      <c r="B26" s="5"/>
      <c r="C26" s="5"/>
      <c r="D26" s="5"/>
      <c r="E26" s="5"/>
      <c r="F26" s="109">
        <v>2</v>
      </c>
      <c r="G26" s="110" t="s">
        <v>227</v>
      </c>
      <c r="H26" s="43">
        <f>('2018-ÚČ'!J16+'2017-DE'!I16)/2</f>
        <v>4.5</v>
      </c>
      <c r="I26" s="151" t="str">
        <f t="shared" si="0"/>
        <v>E - NE</v>
      </c>
      <c r="J26" s="150" t="s">
        <v>233</v>
      </c>
      <c r="K26" s="5"/>
      <c r="L26" s="5"/>
      <c r="M26" s="4"/>
      <c r="N26" s="4"/>
    </row>
    <row r="27" spans="1:14" ht="14.5" thickTop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4"/>
      <c r="N27" s="4"/>
    </row>
    <row r="28" spans="1:14" ht="14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4"/>
      <c r="N28" s="4"/>
    </row>
    <row r="29" spans="1:14" ht="14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4"/>
      <c r="N29" s="4"/>
    </row>
    <row r="30" spans="1:14" ht="14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4"/>
      <c r="N30" s="4"/>
    </row>
    <row r="31" spans="1:14" ht="14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4"/>
      <c r="N31" s="4"/>
    </row>
    <row r="32" spans="1:14" ht="14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4"/>
      <c r="N32" s="4"/>
    </row>
    <row r="33" spans="1:14" ht="14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4"/>
      <c r="N33" s="4"/>
    </row>
    <row r="34" spans="1:14" ht="14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4"/>
      <c r="N34" s="4"/>
    </row>
    <row r="35" spans="1:14" ht="14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4"/>
      <c r="N35" s="4"/>
    </row>
    <row r="36" spans="1:14" ht="14" x14ac:dyDescent="0.3">
      <c r="A36" s="5"/>
      <c r="B36" s="5"/>
      <c r="C36" s="5"/>
      <c r="D36" s="5"/>
      <c r="E36" s="5"/>
      <c r="F36" s="4"/>
      <c r="G36" s="4"/>
      <c r="H36" s="4"/>
      <c r="I36" s="4"/>
      <c r="J36" s="4"/>
      <c r="K36" s="5"/>
      <c r="L36" s="5"/>
      <c r="M36" s="4"/>
      <c r="N36" s="4"/>
    </row>
    <row r="37" spans="1:14" ht="14" x14ac:dyDescent="0.3">
      <c r="A37" s="5"/>
      <c r="B37" s="5"/>
      <c r="C37" s="5"/>
      <c r="D37" s="5"/>
      <c r="E37" s="5"/>
      <c r="F37" s="4"/>
      <c r="G37" s="4"/>
      <c r="H37" s="4"/>
      <c r="I37" s="4"/>
      <c r="J37" s="4"/>
      <c r="K37" s="5"/>
      <c r="L37" s="5"/>
      <c r="M37" s="4"/>
      <c r="N37" s="4"/>
    </row>
    <row r="38" spans="1:14" ht="14" x14ac:dyDescent="0.3">
      <c r="A38" s="5"/>
      <c r="B38" s="5"/>
      <c r="C38" s="5"/>
      <c r="D38" s="5"/>
      <c r="E38" s="5"/>
      <c r="F38" s="4"/>
      <c r="G38" s="4"/>
      <c r="H38" s="4"/>
      <c r="I38" s="4"/>
      <c r="J38" s="4"/>
      <c r="K38" s="5"/>
      <c r="L38" s="5"/>
      <c r="M38" s="4"/>
      <c r="N38" s="4"/>
    </row>
    <row r="39" spans="1:14" ht="14" x14ac:dyDescent="0.3">
      <c r="A39" s="5"/>
      <c r="B39" s="5"/>
      <c r="C39" s="5"/>
      <c r="D39" s="5"/>
      <c r="E39" s="5"/>
      <c r="F39" s="4"/>
      <c r="G39" s="4"/>
      <c r="H39" s="4"/>
      <c r="I39" s="4"/>
      <c r="J39" s="4"/>
      <c r="K39" s="5"/>
      <c r="L39" s="5"/>
      <c r="M39" s="4"/>
      <c r="N39" s="4"/>
    </row>
    <row r="40" spans="1:14" ht="14" x14ac:dyDescent="0.3">
      <c r="A40" s="5"/>
      <c r="B40" s="5"/>
      <c r="C40" s="5"/>
      <c r="D40" s="5"/>
      <c r="E40" s="5"/>
      <c r="F40" s="4"/>
      <c r="G40" s="4"/>
      <c r="H40" s="4"/>
      <c r="I40" s="4"/>
      <c r="J40" s="4"/>
      <c r="K40" s="5"/>
      <c r="L40" s="5"/>
      <c r="M40" s="4"/>
      <c r="N40" s="4"/>
    </row>
    <row r="41" spans="1:14" ht="14" x14ac:dyDescent="0.3">
      <c r="A41" s="5"/>
      <c r="B41" s="5"/>
      <c r="C41" s="5"/>
      <c r="D41" s="5"/>
      <c r="E41" s="5"/>
      <c r="F41" s="4"/>
      <c r="G41" s="4"/>
      <c r="H41" s="4"/>
      <c r="I41" s="4"/>
      <c r="J41" s="4"/>
      <c r="K41" s="5"/>
      <c r="L41" s="5"/>
      <c r="M41" s="4"/>
      <c r="N41" s="4"/>
    </row>
    <row r="42" spans="1:14" ht="14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4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4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4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4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4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4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4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4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4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4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4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4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4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4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4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4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4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4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4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4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4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4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4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4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4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4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4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4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4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4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4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4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4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4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4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4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4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4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4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4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4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4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4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4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4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4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4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4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4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4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4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4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4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4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4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4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4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4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4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4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4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4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4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4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4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4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4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4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4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4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4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4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4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4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4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4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4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4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4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4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4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4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4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4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4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4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4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4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4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4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4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4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4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4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4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4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4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4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4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4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4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4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4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4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4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4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4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4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4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4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4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4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4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4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4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4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4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4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4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4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4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4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4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4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4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4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4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4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4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4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4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4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4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4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4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4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4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4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4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4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4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4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4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4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4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4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4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4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4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4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4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4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4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4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4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4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4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4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4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4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4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4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4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4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4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4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4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4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4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4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4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4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4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4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4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4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4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4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4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4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4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4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4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4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4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4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4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4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4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4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4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4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4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4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4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4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4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4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4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4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4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4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4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4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4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4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4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4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4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4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4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4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4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4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4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4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4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4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4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4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4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4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4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4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4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4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4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4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4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4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4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4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4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4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4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4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4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4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4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4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4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4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4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4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4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4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4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4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4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4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4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4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4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4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4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4" x14ac:dyDescent="0.3">
      <c r="A298" s="4"/>
      <c r="B298" s="4"/>
      <c r="C298" s="4"/>
      <c r="D298" s="4"/>
      <c r="E298" s="4"/>
      <c r="K298" s="4"/>
      <c r="L298" s="4"/>
      <c r="M298" s="4"/>
      <c r="N298" s="4"/>
    </row>
    <row r="299" spans="1:14" ht="14" x14ac:dyDescent="0.3">
      <c r="A299" s="4"/>
      <c r="B299" s="4"/>
      <c r="C299" s="4"/>
      <c r="D299" s="4"/>
      <c r="E299" s="4"/>
      <c r="K299" s="4"/>
      <c r="L299" s="4"/>
      <c r="M299" s="4"/>
      <c r="N299" s="4"/>
    </row>
    <row r="300" spans="1:14" ht="14" x14ac:dyDescent="0.3">
      <c r="A300" s="4"/>
      <c r="B300" s="4"/>
      <c r="C300" s="4"/>
      <c r="D300" s="4"/>
      <c r="E300" s="4"/>
      <c r="K300" s="4"/>
      <c r="L300" s="4"/>
      <c r="M300" s="4"/>
      <c r="N300" s="4"/>
    </row>
    <row r="301" spans="1:14" ht="14" x14ac:dyDescent="0.3">
      <c r="A301" s="4"/>
      <c r="B301" s="4"/>
      <c r="C301" s="4"/>
      <c r="D301" s="4"/>
      <c r="E301" s="4"/>
      <c r="K301" s="4"/>
      <c r="L301" s="4"/>
      <c r="M301" s="4"/>
      <c r="N301" s="4"/>
    </row>
    <row r="302" spans="1:14" ht="14" x14ac:dyDescent="0.3">
      <c r="A302" s="4"/>
      <c r="B302" s="4"/>
      <c r="C302" s="4"/>
      <c r="D302" s="4"/>
      <c r="E302" s="4"/>
      <c r="K302" s="4"/>
      <c r="L302" s="4"/>
      <c r="M302" s="4"/>
      <c r="N302" s="4"/>
    </row>
    <row r="303" spans="1:14" ht="14" x14ac:dyDescent="0.3">
      <c r="A303" s="4"/>
      <c r="B303" s="4"/>
      <c r="C303" s="4"/>
      <c r="D303" s="4"/>
      <c r="E303" s="4"/>
      <c r="K303" s="4"/>
      <c r="L303" s="4"/>
      <c r="M303" s="4"/>
      <c r="N303" s="4"/>
    </row>
  </sheetData>
  <sheetProtection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34A31"/>
  </sheetPr>
  <dimension ref="A1:CV393"/>
  <sheetViews>
    <sheetView zoomScale="75" zoomScaleNormal="75" workbookViewId="0">
      <selection activeCell="H33" sqref="H33"/>
    </sheetView>
  </sheetViews>
  <sheetFormatPr defaultRowHeight="12.5" x14ac:dyDescent="0.25"/>
  <cols>
    <col min="1" max="1" width="2.26953125" customWidth="1"/>
    <col min="2" max="2" width="22" customWidth="1"/>
    <col min="3" max="3" width="89.81640625" customWidth="1"/>
    <col min="4" max="4" width="8.7265625" customWidth="1"/>
    <col min="5" max="5" width="12.7265625" style="138" customWidth="1"/>
    <col min="6" max="6" width="9.1796875" style="138" customWidth="1"/>
    <col min="7" max="7" width="4" customWidth="1"/>
    <col min="8" max="8" width="45.7265625" customWidth="1"/>
    <col min="9" max="10" width="12.7265625" customWidth="1"/>
  </cols>
  <sheetData>
    <row r="1" spans="1:100" ht="13.5" x14ac:dyDescent="0.3">
      <c r="A1" s="6"/>
      <c r="B1" s="6"/>
      <c r="C1" s="6"/>
      <c r="D1" s="6"/>
      <c r="E1" s="126"/>
      <c r="F1" s="126"/>
      <c r="G1" s="6"/>
      <c r="H1" s="6"/>
      <c r="I1" s="6"/>
      <c r="J1" s="6"/>
      <c r="K1" s="6"/>
    </row>
    <row r="2" spans="1:100" ht="14" x14ac:dyDescent="0.3">
      <c r="A2" s="6"/>
      <c r="B2" s="7"/>
      <c r="C2" s="21" t="s">
        <v>234</v>
      </c>
      <c r="D2" s="7"/>
      <c r="E2" s="127"/>
      <c r="F2" s="129"/>
      <c r="G2" s="8"/>
      <c r="H2" s="21" t="s">
        <v>261</v>
      </c>
      <c r="I2" s="8"/>
      <c r="J2" s="8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4.5" thickBot="1" x14ac:dyDescent="0.35">
      <c r="A3" s="6"/>
      <c r="B3" s="6"/>
      <c r="C3" s="45"/>
      <c r="D3" s="52"/>
      <c r="E3" s="128"/>
      <c r="F3" s="129"/>
      <c r="G3" s="5"/>
      <c r="H3" s="4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6.75" customHeight="1" thickTop="1" thickBot="1" x14ac:dyDescent="0.35">
      <c r="A4" s="6"/>
      <c r="B4" s="6"/>
      <c r="C4" s="5"/>
      <c r="D4" s="5"/>
      <c r="E4" s="129"/>
      <c r="F4" s="129"/>
      <c r="G4" s="48"/>
      <c r="H4" s="49"/>
      <c r="I4" s="50"/>
      <c r="J4" s="51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3">
      <c r="A5" s="6"/>
      <c r="B5" s="154" t="s">
        <v>122</v>
      </c>
      <c r="C5" s="159" t="s">
        <v>18</v>
      </c>
      <c r="D5" s="155" t="s">
        <v>19</v>
      </c>
      <c r="E5" s="130" t="s">
        <v>20</v>
      </c>
      <c r="F5" s="129"/>
      <c r="G5" s="156" t="s">
        <v>36</v>
      </c>
      <c r="H5" s="160" t="s">
        <v>32</v>
      </c>
      <c r="I5" s="157" t="s">
        <v>33</v>
      </c>
      <c r="J5" s="158" t="s">
        <v>38</v>
      </c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" x14ac:dyDescent="0.3">
      <c r="A6" s="6"/>
      <c r="B6" s="99"/>
      <c r="C6" s="97" t="s">
        <v>35</v>
      </c>
      <c r="D6" s="11" t="s">
        <v>10</v>
      </c>
      <c r="E6" s="164"/>
      <c r="F6" s="101"/>
      <c r="G6" s="16">
        <v>1</v>
      </c>
      <c r="H6" s="14" t="s">
        <v>11</v>
      </c>
      <c r="I6" s="15" t="e">
        <f>((E48+E42+E43+E44+E47)/E6)*100</f>
        <v>#DIV/0!</v>
      </c>
      <c r="J6" s="17">
        <f>IF(E6&lt;=0,0, IF((I6)&lt;=0,0,IF(I6&lt;1.5,1,IF(I6&gt;3,3,2))))</f>
        <v>0</v>
      </c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" x14ac:dyDescent="0.3">
      <c r="A7" s="6"/>
      <c r="B7" s="99" t="s">
        <v>112</v>
      </c>
      <c r="C7" s="97" t="s">
        <v>206</v>
      </c>
      <c r="D7" s="11" t="s">
        <v>103</v>
      </c>
      <c r="E7" s="164"/>
      <c r="F7" s="101"/>
      <c r="G7" s="16">
        <v>2</v>
      </c>
      <c r="H7" s="14" t="s">
        <v>34</v>
      </c>
      <c r="I7" s="15" t="e">
        <f>((E17+E18+E19)/E6)*100</f>
        <v>#DIV/0!</v>
      </c>
      <c r="J7" s="17">
        <f>IF(E6&lt;=0,0, IF((I7)&lt;=0,0,IF(I7&lt;2,1,IF(I7&gt;8,3,2))))</f>
        <v>0</v>
      </c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" x14ac:dyDescent="0.3">
      <c r="A8" s="6"/>
      <c r="B8" s="99" t="s">
        <v>113</v>
      </c>
      <c r="C8" s="97" t="s">
        <v>4</v>
      </c>
      <c r="D8" s="11" t="s">
        <v>181</v>
      </c>
      <c r="E8" s="164"/>
      <c r="F8" s="101"/>
      <c r="G8" s="16">
        <v>3</v>
      </c>
      <c r="H8" s="14" t="s">
        <v>16</v>
      </c>
      <c r="I8" s="15" t="e">
        <f>((E34-E36)+(E33-E39-E40)-(E37+E38))/(E35)*100</f>
        <v>#DIV/0!</v>
      </c>
      <c r="J8" s="17">
        <f>IF((E35)&lt;=0,1,IF(I8&lt;15,1,IF(I8&gt;30,3,2)))</f>
        <v>1</v>
      </c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" x14ac:dyDescent="0.3">
      <c r="A9" s="6"/>
      <c r="B9" s="99" t="s">
        <v>114</v>
      </c>
      <c r="C9" s="97" t="s">
        <v>7</v>
      </c>
      <c r="D9" s="11" t="s">
        <v>182</v>
      </c>
      <c r="E9" s="164"/>
      <c r="F9" s="101"/>
      <c r="G9" s="16">
        <v>4</v>
      </c>
      <c r="H9" s="14" t="s">
        <v>15</v>
      </c>
      <c r="I9" s="15" t="e">
        <f>((E50+E41+E45+E46)/(E34+E33-E39-E40))*100</f>
        <v>#DIV/0!</v>
      </c>
      <c r="J9" s="17">
        <f>IF(E50+E41+E45+E46&lt;=0,0, IF(E34+E33-E39-E40&lt;=0,0, IF(I9&lt;6,1, IF(I9&gt;15,3,2))))</f>
        <v>0</v>
      </c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" x14ac:dyDescent="0.3">
      <c r="A10" s="6"/>
      <c r="B10" s="99" t="s">
        <v>123</v>
      </c>
      <c r="C10" s="97" t="s">
        <v>8</v>
      </c>
      <c r="D10" s="11" t="s">
        <v>183</v>
      </c>
      <c r="E10" s="164"/>
      <c r="F10" s="101"/>
      <c r="G10" s="16">
        <v>5</v>
      </c>
      <c r="H10" s="14" t="s">
        <v>17</v>
      </c>
      <c r="I10" s="15" t="e">
        <f>((E20-E22-E26-E21)/E16)*100</f>
        <v>#DIV/0!</v>
      </c>
      <c r="J10" s="17">
        <f>IF(E16&lt;=0,0, IF((I10)&gt;=100,0,IF(I10&lt;55,3,IF(I10&gt;70,1,2))))</f>
        <v>0</v>
      </c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" x14ac:dyDescent="0.3">
      <c r="A11" s="6"/>
      <c r="B11" s="99" t="s">
        <v>125</v>
      </c>
      <c r="C11" s="97" t="s">
        <v>124</v>
      </c>
      <c r="D11" s="11" t="s">
        <v>184</v>
      </c>
      <c r="E11" s="164"/>
      <c r="F11" s="101"/>
      <c r="G11" s="16">
        <v>6</v>
      </c>
      <c r="H11" s="14" t="s">
        <v>12</v>
      </c>
      <c r="I11" s="15" t="e">
        <f>(E48+E42+E43+E44+E47)/E49</f>
        <v>#DIV/0!</v>
      </c>
      <c r="J11" s="17">
        <f>IF(AND(E49=0,(E48+E42+E43+E44+E47)&lt;=0),0, IF(E49=0,3, IF(I11&lt;=0,0, IF(I11&lt;1.1,1,IF(I11&gt;2.1,3,2)))))</f>
        <v>0</v>
      </c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" x14ac:dyDescent="0.3">
      <c r="A12" s="6"/>
      <c r="B12" s="99" t="s">
        <v>207</v>
      </c>
      <c r="C12" s="97" t="s">
        <v>139</v>
      </c>
      <c r="D12" s="11" t="s">
        <v>185</v>
      </c>
      <c r="E12" s="164"/>
      <c r="F12" s="101"/>
      <c r="G12" s="16">
        <v>7</v>
      </c>
      <c r="H12" s="14" t="s">
        <v>14</v>
      </c>
      <c r="I12" s="15" t="e">
        <f>(E20-E22-E26-E21-(E13+E14))/(E50+E41+E45+E46)</f>
        <v>#DIV/0!</v>
      </c>
      <c r="J12" s="17">
        <f>IF((E50+E41+E45+E46)&lt;=0,0,IF(I12&lt;5,3,IF(I12&gt;7,1,2)))</f>
        <v>0</v>
      </c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" x14ac:dyDescent="0.3">
      <c r="A13" s="6"/>
      <c r="B13" s="99" t="s">
        <v>126</v>
      </c>
      <c r="C13" s="97" t="s">
        <v>9</v>
      </c>
      <c r="D13" s="11" t="s">
        <v>211</v>
      </c>
      <c r="E13" s="164"/>
      <c r="F13" s="101"/>
      <c r="G13" s="16">
        <v>8</v>
      </c>
      <c r="H13" s="14" t="s">
        <v>13</v>
      </c>
      <c r="I13" s="15" t="e">
        <f>(E8+E15+E12-E23-E24-E25-E28-E27-E22)/E9</f>
        <v>#DIV/0!</v>
      </c>
      <c r="J13" s="17">
        <f>IF((E9)&lt;=0,1,IF(I13&lt;0.5,1,IF(I13&gt;0.7,3,2)))</f>
        <v>1</v>
      </c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" x14ac:dyDescent="0.3">
      <c r="A14" s="6"/>
      <c r="B14" s="99" t="s">
        <v>115</v>
      </c>
      <c r="C14" s="97" t="s">
        <v>169</v>
      </c>
      <c r="D14" s="11" t="s">
        <v>212</v>
      </c>
      <c r="E14" s="164"/>
      <c r="F14" s="101"/>
      <c r="G14" s="16">
        <v>9</v>
      </c>
      <c r="H14" s="14" t="s">
        <v>104</v>
      </c>
      <c r="I14" s="15" t="e">
        <f>(E10-E11+E13+E14)/(E23-E26+E24+E25)</f>
        <v>#DIV/0!</v>
      </c>
      <c r="J14" s="17">
        <f>IF(AND((E10-E11+E13+E14)=0,(E23-E26+E24+E25)=0),1,IF((E23-E26+E24+E25)&lt;=0,3,IF(I14&lt;1,1,IF(I14&gt;1.5,3,2))))</f>
        <v>1</v>
      </c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" x14ac:dyDescent="0.3">
      <c r="A15" s="6"/>
      <c r="B15" s="99" t="s">
        <v>138</v>
      </c>
      <c r="C15" s="104" t="s">
        <v>139</v>
      </c>
      <c r="D15" s="11" t="s">
        <v>188</v>
      </c>
      <c r="E15" s="164"/>
      <c r="F15" s="101"/>
      <c r="G15" s="16">
        <v>10</v>
      </c>
      <c r="H15" s="14" t="s">
        <v>105</v>
      </c>
      <c r="I15" s="15" t="e">
        <f>((E7-'2019-ÚČ'!E7+E41)/'2019-ÚČ'!E7)*100</f>
        <v>#DIV/0!</v>
      </c>
      <c r="J15" s="17">
        <f>IF(AND(E7=0,E41=0,'2019-ÚČ'!E7=0),0, IF('2019-ÚČ'!E7=0,3, IF(I15&lt;=0,0, IF(I15&lt;2.51,1, IF(I15&gt;5,3,2)))))</f>
        <v>0</v>
      </c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5" thickBot="1" x14ac:dyDescent="0.35">
      <c r="A16" s="112"/>
      <c r="C16" s="97" t="s">
        <v>1</v>
      </c>
      <c r="D16" s="11" t="s">
        <v>213</v>
      </c>
      <c r="E16" s="164"/>
      <c r="F16" s="101"/>
      <c r="G16" s="18" t="s">
        <v>39</v>
      </c>
      <c r="H16" s="19" t="s">
        <v>262</v>
      </c>
      <c r="I16" s="19"/>
      <c r="J16" s="20">
        <f>SUM(J6:J15)</f>
        <v>3</v>
      </c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5" thickTop="1" x14ac:dyDescent="0.3">
      <c r="A17" s="6"/>
      <c r="B17" s="99" t="s">
        <v>116</v>
      </c>
      <c r="C17" s="97" t="s">
        <v>111</v>
      </c>
      <c r="D17" s="11" t="s">
        <v>214</v>
      </c>
      <c r="E17" s="164"/>
      <c r="F17" s="101"/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" x14ac:dyDescent="0.3">
      <c r="A18" s="6"/>
      <c r="B18" s="99" t="s">
        <v>117</v>
      </c>
      <c r="C18" s="97" t="s">
        <v>127</v>
      </c>
      <c r="D18" s="11" t="s">
        <v>191</v>
      </c>
      <c r="E18" s="164"/>
      <c r="F18" s="101"/>
      <c r="G18" s="5"/>
      <c r="H18" s="5"/>
      <c r="I18" s="5"/>
      <c r="J18" s="5"/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" x14ac:dyDescent="0.3">
      <c r="A19" s="6"/>
      <c r="B19" s="99" t="s">
        <v>128</v>
      </c>
      <c r="C19" s="97" t="s">
        <v>0</v>
      </c>
      <c r="D19" s="11" t="s">
        <v>66</v>
      </c>
      <c r="E19" s="164"/>
      <c r="F19" s="101"/>
      <c r="G19" s="5"/>
      <c r="H19" s="5"/>
      <c r="I19" s="5"/>
      <c r="J19" s="5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" x14ac:dyDescent="0.3">
      <c r="A20" s="6"/>
      <c r="B20" s="99" t="s">
        <v>129</v>
      </c>
      <c r="C20" s="97" t="s">
        <v>2</v>
      </c>
      <c r="D20" s="11" t="s">
        <v>37</v>
      </c>
      <c r="E20" s="164"/>
      <c r="F20" s="101"/>
      <c r="G20" s="5"/>
      <c r="H20" s="5"/>
      <c r="I20" s="5"/>
      <c r="J20" s="82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" x14ac:dyDescent="0.3">
      <c r="A21" s="6"/>
      <c r="B21" s="99" t="s">
        <v>118</v>
      </c>
      <c r="C21" s="97" t="s">
        <v>3</v>
      </c>
      <c r="D21" s="11" t="s">
        <v>99</v>
      </c>
      <c r="E21" s="164"/>
      <c r="F21" s="101"/>
      <c r="G21" s="5"/>
      <c r="H21" s="5"/>
      <c r="I21" s="5"/>
      <c r="J21" s="82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" x14ac:dyDescent="0.3">
      <c r="A22" s="6"/>
      <c r="B22" s="99" t="s">
        <v>130</v>
      </c>
      <c r="C22" s="97" t="s">
        <v>131</v>
      </c>
      <c r="D22" s="11" t="s">
        <v>215</v>
      </c>
      <c r="E22" s="164"/>
      <c r="F22" s="101"/>
      <c r="G22" s="5"/>
      <c r="H22" s="5"/>
      <c r="I22" s="81"/>
      <c r="J22" s="5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" x14ac:dyDescent="0.3">
      <c r="A23" s="6"/>
      <c r="B23" s="99" t="s">
        <v>132</v>
      </c>
      <c r="C23" s="97" t="s">
        <v>5</v>
      </c>
      <c r="D23" s="11" t="s">
        <v>216</v>
      </c>
      <c r="E23" s="164"/>
      <c r="F23" s="101"/>
      <c r="G23" s="5"/>
      <c r="H23" s="5"/>
      <c r="I23" s="5"/>
      <c r="J23" s="5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" x14ac:dyDescent="0.3">
      <c r="A24" s="6"/>
      <c r="B24" s="99" t="s">
        <v>123</v>
      </c>
      <c r="C24" s="97" t="s">
        <v>135</v>
      </c>
      <c r="D24" s="11" t="s">
        <v>217</v>
      </c>
      <c r="E24" s="164"/>
      <c r="F24" s="101"/>
      <c r="G24" s="5"/>
      <c r="H24" s="5"/>
      <c r="I24" s="5"/>
      <c r="J24" s="5"/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" x14ac:dyDescent="0.3">
      <c r="A25" s="6"/>
      <c r="B25" s="99" t="s">
        <v>136</v>
      </c>
      <c r="C25" s="97" t="s">
        <v>6</v>
      </c>
      <c r="D25" s="121" t="s">
        <v>218</v>
      </c>
      <c r="E25" s="164"/>
      <c r="F25" s="101"/>
      <c r="G25" s="5"/>
      <c r="H25" s="5"/>
      <c r="I25" s="5"/>
      <c r="J25" s="5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" x14ac:dyDescent="0.3">
      <c r="A26" s="6"/>
      <c r="B26" s="99" t="s">
        <v>134</v>
      </c>
      <c r="C26" s="97" t="s">
        <v>133</v>
      </c>
      <c r="D26" s="11" t="s">
        <v>219</v>
      </c>
      <c r="E26" s="164"/>
      <c r="F26" s="101"/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" x14ac:dyDescent="0.3">
      <c r="A27" s="6"/>
      <c r="B27" s="152" t="s">
        <v>126</v>
      </c>
      <c r="C27" s="153" t="s">
        <v>137</v>
      </c>
      <c r="D27" s="121" t="s">
        <v>220</v>
      </c>
      <c r="E27" s="164"/>
      <c r="F27" s="101"/>
      <c r="G27" s="5"/>
      <c r="H27" s="5"/>
      <c r="I27" s="5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5" thickBot="1" x14ac:dyDescent="0.35">
      <c r="A28" s="6"/>
      <c r="B28" s="100" t="s">
        <v>138</v>
      </c>
      <c r="C28" s="98" t="s">
        <v>137</v>
      </c>
      <c r="D28" s="13" t="s">
        <v>221</v>
      </c>
      <c r="E28" s="133"/>
      <c r="F28" s="101"/>
      <c r="G28" s="5"/>
      <c r="H28" s="5"/>
      <c r="I28" s="5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5" thickTop="1" x14ac:dyDescent="0.3">
      <c r="A29" s="6"/>
      <c r="B29" s="6"/>
      <c r="C29" s="5"/>
      <c r="D29" s="5"/>
      <c r="E29" s="6"/>
      <c r="F29" s="129"/>
      <c r="G29" s="5"/>
      <c r="H29" s="5"/>
      <c r="I29" s="5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" x14ac:dyDescent="0.3">
      <c r="A30" s="6"/>
      <c r="B30" s="8"/>
      <c r="C30" s="21" t="s">
        <v>235</v>
      </c>
      <c r="D30" s="8"/>
      <c r="E30" s="134"/>
      <c r="F30" s="129"/>
      <c r="G30" s="5"/>
      <c r="H30" s="5"/>
      <c r="I30" s="5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5" thickBot="1" x14ac:dyDescent="0.35">
      <c r="A31" s="6"/>
      <c r="B31" s="6"/>
      <c r="C31" s="5"/>
      <c r="D31" s="5"/>
      <c r="E31" s="129"/>
      <c r="F31" s="129"/>
      <c r="G31" s="5"/>
      <c r="H31" s="5"/>
      <c r="I31" s="5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1" thickTop="1" x14ac:dyDescent="0.3">
      <c r="A32" s="6"/>
      <c r="B32" s="154" t="s">
        <v>122</v>
      </c>
      <c r="C32" s="159" t="s">
        <v>18</v>
      </c>
      <c r="D32" s="155" t="s">
        <v>19</v>
      </c>
      <c r="E32" s="130" t="s">
        <v>20</v>
      </c>
      <c r="F32" s="142"/>
      <c r="G32" s="5"/>
      <c r="H32" s="5"/>
      <c r="I32" s="5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" x14ac:dyDescent="0.3">
      <c r="A33" s="6"/>
      <c r="B33" s="101" t="s">
        <v>141</v>
      </c>
      <c r="C33" s="97" t="s">
        <v>142</v>
      </c>
      <c r="D33" s="11" t="s">
        <v>21</v>
      </c>
      <c r="E33" s="164"/>
      <c r="F33" s="101"/>
      <c r="G33" s="5"/>
      <c r="H33" s="5"/>
      <c r="I33" s="5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" x14ac:dyDescent="0.3">
      <c r="A34" s="6"/>
      <c r="B34" s="101" t="s">
        <v>119</v>
      </c>
      <c r="C34" s="97" t="s">
        <v>22</v>
      </c>
      <c r="D34" s="11" t="s">
        <v>25</v>
      </c>
      <c r="E34" s="164"/>
      <c r="F34" s="101"/>
      <c r="G34" s="5"/>
      <c r="H34" s="5"/>
      <c r="I34" s="5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" x14ac:dyDescent="0.3">
      <c r="A35" s="6"/>
      <c r="B35" s="101" t="s">
        <v>168</v>
      </c>
      <c r="C35" s="97" t="s">
        <v>26</v>
      </c>
      <c r="D35" s="11" t="s">
        <v>171</v>
      </c>
      <c r="E35" s="164"/>
      <c r="F35" s="101"/>
      <c r="G35" s="5"/>
      <c r="H35" s="5"/>
      <c r="I35" s="5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" x14ac:dyDescent="0.3">
      <c r="A36" s="6"/>
      <c r="B36" s="101" t="s">
        <v>140</v>
      </c>
      <c r="C36" s="97" t="s">
        <v>23</v>
      </c>
      <c r="D36" s="11" t="s">
        <v>24</v>
      </c>
      <c r="E36" s="164"/>
      <c r="F36" s="101"/>
      <c r="G36" s="5"/>
      <c r="H36" s="5"/>
      <c r="I36" s="5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" x14ac:dyDescent="0.3">
      <c r="A37" s="6"/>
      <c r="B37" s="101" t="s">
        <v>146</v>
      </c>
      <c r="C37" s="97" t="s">
        <v>147</v>
      </c>
      <c r="D37" s="11" t="s">
        <v>173</v>
      </c>
      <c r="E37" s="164"/>
      <c r="F37" s="101"/>
      <c r="G37" s="5"/>
      <c r="H37" s="5"/>
      <c r="I37" s="5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" x14ac:dyDescent="0.3">
      <c r="A38" s="6"/>
      <c r="B38" s="101" t="s">
        <v>149</v>
      </c>
      <c r="C38" s="97" t="s">
        <v>148</v>
      </c>
      <c r="D38" s="11" t="s">
        <v>174</v>
      </c>
      <c r="E38" s="164"/>
      <c r="F38" s="101"/>
      <c r="G38" s="5"/>
      <c r="H38" s="5"/>
      <c r="I38" s="5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" x14ac:dyDescent="0.3">
      <c r="A39" s="6"/>
      <c r="B39" s="101" t="s">
        <v>112</v>
      </c>
      <c r="C39" s="97" t="s">
        <v>143</v>
      </c>
      <c r="D39" s="11" t="s">
        <v>172</v>
      </c>
      <c r="E39" s="164"/>
      <c r="F39" s="101"/>
      <c r="G39" s="5"/>
      <c r="H39" s="5"/>
      <c r="I39" s="5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" x14ac:dyDescent="0.3">
      <c r="A40" s="6"/>
      <c r="B40" s="101" t="s">
        <v>144</v>
      </c>
      <c r="C40" s="97" t="s">
        <v>145</v>
      </c>
      <c r="D40" s="11" t="s">
        <v>27</v>
      </c>
      <c r="E40" s="164"/>
      <c r="F40" s="101"/>
      <c r="G40" s="5"/>
      <c r="H40" s="5"/>
      <c r="I40" s="5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" x14ac:dyDescent="0.3">
      <c r="A41" s="6"/>
      <c r="B41" s="101" t="s">
        <v>150</v>
      </c>
      <c r="C41" s="97" t="s">
        <v>151</v>
      </c>
      <c r="D41" s="11" t="s">
        <v>175</v>
      </c>
      <c r="E41" s="164"/>
      <c r="F41" s="101"/>
      <c r="G41" s="5"/>
      <c r="H41" s="5"/>
      <c r="I41" s="5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" x14ac:dyDescent="0.3">
      <c r="A42" s="6"/>
      <c r="B42" s="101" t="s">
        <v>156</v>
      </c>
      <c r="C42" s="103" t="s">
        <v>157</v>
      </c>
      <c r="D42" s="120" t="s">
        <v>177</v>
      </c>
      <c r="E42" s="164"/>
      <c r="F42" s="101"/>
      <c r="G42" s="5"/>
      <c r="H42" s="5"/>
      <c r="I42" s="5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" x14ac:dyDescent="0.3">
      <c r="A43" s="6"/>
      <c r="B43" s="101" t="s">
        <v>158</v>
      </c>
      <c r="C43" s="103" t="s">
        <v>159</v>
      </c>
      <c r="D43" s="120" t="s">
        <v>28</v>
      </c>
      <c r="E43" s="164"/>
      <c r="F43" s="101"/>
      <c r="G43" s="5"/>
      <c r="H43" s="5"/>
      <c r="I43" s="5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3">
      <c r="A44" s="6"/>
      <c r="B44" s="101" t="s">
        <v>160</v>
      </c>
      <c r="C44" s="103" t="s">
        <v>161</v>
      </c>
      <c r="D44" s="120" t="s">
        <v>178</v>
      </c>
      <c r="E44" s="164"/>
      <c r="F44" s="101"/>
      <c r="G44" s="5"/>
      <c r="H44" s="5"/>
      <c r="I44" s="5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3">
      <c r="A45" s="6"/>
      <c r="B45" s="101" t="s">
        <v>152</v>
      </c>
      <c r="C45" s="97" t="s">
        <v>153</v>
      </c>
      <c r="D45" s="11" t="s">
        <v>29</v>
      </c>
      <c r="E45" s="164"/>
      <c r="F45" s="101"/>
      <c r="G45" s="5"/>
      <c r="H45" s="5"/>
      <c r="I45" s="5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8" customHeight="1" x14ac:dyDescent="0.3">
      <c r="A46" s="6"/>
      <c r="B46" s="101" t="s">
        <v>155</v>
      </c>
      <c r="C46" s="97" t="s">
        <v>208</v>
      </c>
      <c r="D46" s="11" t="s">
        <v>176</v>
      </c>
      <c r="E46" s="164"/>
      <c r="F46" s="101"/>
      <c r="G46" s="5"/>
      <c r="H46" s="5"/>
      <c r="I46" s="5"/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5.75" customHeight="1" x14ac:dyDescent="0.3">
      <c r="A47" s="6"/>
      <c r="B47" s="101" t="s">
        <v>162</v>
      </c>
      <c r="C47" s="103" t="s">
        <v>163</v>
      </c>
      <c r="D47" s="120" t="s">
        <v>179</v>
      </c>
      <c r="E47" s="164"/>
      <c r="F47" s="101"/>
      <c r="G47" s="5"/>
      <c r="H47" s="5"/>
      <c r="I47" s="5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" x14ac:dyDescent="0.3">
      <c r="A48" s="6"/>
      <c r="B48" s="101" t="s">
        <v>121</v>
      </c>
      <c r="C48" s="97" t="s">
        <v>164</v>
      </c>
      <c r="D48" s="11" t="s">
        <v>30</v>
      </c>
      <c r="E48" s="164"/>
      <c r="F48" s="101"/>
      <c r="G48" s="5"/>
      <c r="H48" s="5"/>
      <c r="I48" s="5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" x14ac:dyDescent="0.3">
      <c r="A49" s="6"/>
      <c r="B49" s="101" t="s">
        <v>165</v>
      </c>
      <c r="C49" s="97" t="s">
        <v>166</v>
      </c>
      <c r="D49" s="11" t="s">
        <v>31</v>
      </c>
      <c r="E49" s="164"/>
      <c r="F49" s="101"/>
      <c r="G49" s="5"/>
      <c r="H49" s="5"/>
      <c r="I49" s="5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5" thickBot="1" x14ac:dyDescent="0.35">
      <c r="A50" s="6"/>
      <c r="B50" s="102" t="s">
        <v>120</v>
      </c>
      <c r="C50" s="98" t="s">
        <v>167</v>
      </c>
      <c r="D50" s="13" t="s">
        <v>180</v>
      </c>
      <c r="E50" s="133"/>
      <c r="F50" s="101"/>
      <c r="G50" s="5"/>
      <c r="H50" s="5"/>
      <c r="I50" s="5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5" thickTop="1" x14ac:dyDescent="0.3">
      <c r="A51" s="6"/>
      <c r="B51" s="6"/>
      <c r="C51" s="5"/>
      <c r="D51" s="22"/>
      <c r="E51" s="137"/>
      <c r="F51" s="129"/>
      <c r="G51" s="5"/>
      <c r="H51" s="5"/>
      <c r="I51" s="5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" x14ac:dyDescent="0.3">
      <c r="A52" s="6"/>
      <c r="F52" s="129"/>
      <c r="G52" s="1"/>
      <c r="H52" s="1"/>
      <c r="I52" s="1"/>
      <c r="J52" s="1"/>
      <c r="K52" s="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" x14ac:dyDescent="0.3">
      <c r="F53" s="13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" x14ac:dyDescent="0.3">
      <c r="F54" s="13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" x14ac:dyDescent="0.3">
      <c r="F55" s="13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" x14ac:dyDescent="0.3">
      <c r="C56" s="1"/>
      <c r="D56" s="2"/>
      <c r="E56" s="139"/>
      <c r="F56" s="13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" x14ac:dyDescent="0.3">
      <c r="C57" s="1"/>
      <c r="D57" s="2"/>
      <c r="E57" s="139"/>
      <c r="F57" s="13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" x14ac:dyDescent="0.3">
      <c r="C58" s="1"/>
      <c r="D58" s="2"/>
      <c r="E58" s="139"/>
      <c r="F58" s="13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" x14ac:dyDescent="0.3">
      <c r="C59" s="1"/>
      <c r="D59" s="2"/>
      <c r="E59" s="139"/>
      <c r="F59" s="13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" x14ac:dyDescent="0.3">
      <c r="C60" s="1"/>
      <c r="D60" s="2"/>
      <c r="E60" s="139"/>
      <c r="F60" s="13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" x14ac:dyDescent="0.3">
      <c r="C61" s="1"/>
      <c r="D61" s="2"/>
      <c r="E61" s="139"/>
      <c r="F61" s="13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" x14ac:dyDescent="0.3">
      <c r="C62" s="1"/>
      <c r="D62" s="2"/>
      <c r="E62" s="139"/>
      <c r="F62" s="13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" x14ac:dyDescent="0.3">
      <c r="C63" s="1"/>
      <c r="D63" s="2"/>
      <c r="E63" s="139"/>
      <c r="F63" s="13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" x14ac:dyDescent="0.3">
      <c r="C64" s="1"/>
      <c r="D64" s="2"/>
      <c r="E64" s="139"/>
      <c r="F64" s="13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" x14ac:dyDescent="0.3">
      <c r="C65" s="1"/>
      <c r="D65" s="2"/>
      <c r="E65" s="139"/>
      <c r="F65" s="13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" x14ac:dyDescent="0.3">
      <c r="C66" s="1"/>
      <c r="D66" s="2"/>
      <c r="E66" s="139"/>
      <c r="F66" s="13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" x14ac:dyDescent="0.3">
      <c r="C67" s="1"/>
      <c r="D67" s="2"/>
      <c r="E67" s="139"/>
      <c r="F67" s="13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" x14ac:dyDescent="0.3">
      <c r="C68" s="1"/>
      <c r="D68" s="2"/>
      <c r="E68" s="139"/>
      <c r="F68" s="13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" x14ac:dyDescent="0.3">
      <c r="C69" s="1"/>
      <c r="D69" s="2"/>
      <c r="E69" s="139"/>
      <c r="F69" s="13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" x14ac:dyDescent="0.3">
      <c r="C70" s="1"/>
      <c r="D70" s="2"/>
      <c r="E70" s="139"/>
      <c r="F70" s="13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" x14ac:dyDescent="0.3">
      <c r="C71" s="1"/>
      <c r="D71" s="2"/>
      <c r="E71" s="139"/>
      <c r="F71" s="13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" x14ac:dyDescent="0.3">
      <c r="C72" s="1"/>
      <c r="D72" s="2"/>
      <c r="E72" s="139"/>
      <c r="F72" s="13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" x14ac:dyDescent="0.3">
      <c r="C73" s="1"/>
      <c r="D73" s="2"/>
      <c r="E73" s="139"/>
      <c r="F73" s="13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" x14ac:dyDescent="0.3">
      <c r="C74" s="1"/>
      <c r="D74" s="2"/>
      <c r="E74" s="139"/>
      <c r="F74" s="13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" x14ac:dyDescent="0.3">
      <c r="C75" s="1"/>
      <c r="D75" s="2"/>
      <c r="E75" s="139"/>
      <c r="F75" s="13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" x14ac:dyDescent="0.3">
      <c r="C76" s="1"/>
      <c r="D76" s="2"/>
      <c r="E76" s="139"/>
      <c r="F76" s="13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" x14ac:dyDescent="0.3">
      <c r="C77" s="1"/>
      <c r="D77" s="2"/>
      <c r="E77" s="139"/>
      <c r="F77" s="13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" x14ac:dyDescent="0.3">
      <c r="C78" s="1"/>
      <c r="D78" s="2"/>
      <c r="E78" s="139"/>
      <c r="F78" s="13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" x14ac:dyDescent="0.3">
      <c r="C79" s="1"/>
      <c r="D79" s="2"/>
      <c r="E79" s="139"/>
      <c r="F79" s="13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" x14ac:dyDescent="0.3">
      <c r="C80" s="1"/>
      <c r="D80" s="2"/>
      <c r="E80" s="139"/>
      <c r="F80" s="13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" x14ac:dyDescent="0.3">
      <c r="C81" s="1"/>
      <c r="D81" s="2"/>
      <c r="E81" s="139"/>
      <c r="F81" s="13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" x14ac:dyDescent="0.3">
      <c r="C82" s="1"/>
      <c r="D82" s="2"/>
      <c r="E82" s="139"/>
      <c r="F82" s="13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" x14ac:dyDescent="0.3">
      <c r="C83" s="1"/>
      <c r="D83" s="2"/>
      <c r="E83" s="139"/>
      <c r="F83" s="13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" x14ac:dyDescent="0.3">
      <c r="C84" s="1"/>
      <c r="D84" s="2"/>
      <c r="E84" s="139"/>
      <c r="F84" s="13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" x14ac:dyDescent="0.3">
      <c r="C85" s="1"/>
      <c r="D85" s="2"/>
      <c r="E85" s="139"/>
      <c r="F85" s="13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" x14ac:dyDescent="0.3">
      <c r="C86" s="1"/>
      <c r="D86" s="2"/>
      <c r="E86" s="139"/>
      <c r="F86" s="13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" x14ac:dyDescent="0.3">
      <c r="C87" s="1"/>
      <c r="D87" s="2"/>
      <c r="E87" s="139"/>
      <c r="F87" s="13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" x14ac:dyDescent="0.3">
      <c r="C88" s="1"/>
      <c r="D88" s="2"/>
      <c r="E88" s="139"/>
      <c r="F88" s="13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" x14ac:dyDescent="0.3">
      <c r="C89" s="1"/>
      <c r="D89" s="2"/>
      <c r="E89" s="139"/>
      <c r="F89" s="13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" x14ac:dyDescent="0.3">
      <c r="C90" s="1"/>
      <c r="D90" s="2"/>
      <c r="E90" s="139"/>
      <c r="F90" s="13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" x14ac:dyDescent="0.3">
      <c r="C91" s="1"/>
      <c r="D91" s="2"/>
      <c r="E91" s="139"/>
      <c r="F91" s="13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" x14ac:dyDescent="0.3">
      <c r="C92" s="1"/>
      <c r="D92" s="2"/>
      <c r="E92" s="139"/>
      <c r="F92" s="13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" x14ac:dyDescent="0.3">
      <c r="C93" s="1"/>
      <c r="D93" s="2"/>
      <c r="E93" s="139"/>
      <c r="F93" s="13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" x14ac:dyDescent="0.3">
      <c r="C94" s="1"/>
      <c r="D94" s="2"/>
      <c r="E94" s="139"/>
      <c r="F94" s="13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" x14ac:dyDescent="0.3">
      <c r="C95" s="1"/>
      <c r="D95" s="2"/>
      <c r="E95" s="139"/>
      <c r="F95" s="13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" x14ac:dyDescent="0.3">
      <c r="C96" s="1"/>
      <c r="D96" s="2"/>
      <c r="E96" s="139"/>
      <c r="F96" s="13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" x14ac:dyDescent="0.3">
      <c r="C97" s="1"/>
      <c r="D97" s="2"/>
      <c r="E97" s="139"/>
      <c r="F97" s="13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" x14ac:dyDescent="0.3">
      <c r="C98" s="1"/>
      <c r="D98" s="2"/>
      <c r="E98" s="139"/>
      <c r="F98" s="13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" x14ac:dyDescent="0.3">
      <c r="C99" s="1"/>
      <c r="D99" s="2"/>
      <c r="E99" s="139"/>
      <c r="F99" s="13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" x14ac:dyDescent="0.3">
      <c r="C100" s="1"/>
      <c r="D100" s="2"/>
      <c r="E100" s="139"/>
      <c r="F100" s="13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" x14ac:dyDescent="0.3">
      <c r="C101" s="1"/>
      <c r="D101" s="2"/>
      <c r="E101" s="139"/>
      <c r="F101" s="13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" x14ac:dyDescent="0.3">
      <c r="C102" s="1"/>
      <c r="D102" s="2"/>
      <c r="E102" s="139"/>
      <c r="F102" s="13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" x14ac:dyDescent="0.3">
      <c r="C103" s="1"/>
      <c r="D103" s="2"/>
      <c r="E103" s="139"/>
      <c r="F103" s="13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" x14ac:dyDescent="0.3">
      <c r="C104" s="1"/>
      <c r="D104" s="2"/>
      <c r="E104" s="139"/>
      <c r="F104" s="13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" x14ac:dyDescent="0.3">
      <c r="C105" s="1"/>
      <c r="D105" s="2"/>
      <c r="E105" s="139"/>
      <c r="F105" s="13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" x14ac:dyDescent="0.3">
      <c r="C106" s="1"/>
      <c r="D106" s="2"/>
      <c r="E106" s="139"/>
      <c r="F106" s="13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" x14ac:dyDescent="0.3">
      <c r="C107" s="1"/>
      <c r="D107" s="2"/>
      <c r="E107" s="139"/>
      <c r="F107" s="13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" x14ac:dyDescent="0.3">
      <c r="C108" s="1"/>
      <c r="D108" s="2"/>
      <c r="E108" s="139"/>
      <c r="F108" s="13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" x14ac:dyDescent="0.3">
      <c r="C109" s="1"/>
      <c r="D109" s="2"/>
      <c r="E109" s="139"/>
      <c r="F109" s="13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" x14ac:dyDescent="0.3">
      <c r="C110" s="1"/>
      <c r="D110" s="2"/>
      <c r="E110" s="139"/>
      <c r="F110" s="13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" x14ac:dyDescent="0.3">
      <c r="C111" s="1"/>
      <c r="D111" s="2"/>
      <c r="E111" s="139"/>
      <c r="F111" s="13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" x14ac:dyDescent="0.3">
      <c r="C112" s="1"/>
      <c r="D112" s="2"/>
      <c r="E112" s="139"/>
      <c r="F112" s="13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" x14ac:dyDescent="0.3">
      <c r="C113" s="1"/>
      <c r="D113" s="2"/>
      <c r="E113" s="139"/>
      <c r="F113" s="13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" x14ac:dyDescent="0.3">
      <c r="C114" s="1"/>
      <c r="D114" s="2"/>
      <c r="E114" s="139"/>
      <c r="F114" s="13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" x14ac:dyDescent="0.3">
      <c r="C115" s="1"/>
      <c r="D115" s="2"/>
      <c r="E115" s="139"/>
      <c r="F115" s="13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" x14ac:dyDescent="0.3">
      <c r="C116" s="1"/>
      <c r="D116" s="2"/>
      <c r="E116" s="139"/>
      <c r="F116" s="13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" x14ac:dyDescent="0.3">
      <c r="C117" s="1"/>
      <c r="D117" s="2"/>
      <c r="E117" s="139"/>
      <c r="F117" s="13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" x14ac:dyDescent="0.3">
      <c r="C118" s="1"/>
      <c r="D118" s="2"/>
      <c r="E118" s="139"/>
      <c r="F118" s="13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" x14ac:dyDescent="0.3">
      <c r="C119" s="1"/>
      <c r="D119" s="2"/>
      <c r="E119" s="139"/>
      <c r="F119" s="13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" x14ac:dyDescent="0.3">
      <c r="C120" s="1"/>
      <c r="D120" s="2"/>
      <c r="E120" s="139"/>
      <c r="F120" s="13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" x14ac:dyDescent="0.3">
      <c r="C121" s="1"/>
      <c r="D121" s="2"/>
      <c r="E121" s="139"/>
      <c r="F121" s="13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" x14ac:dyDescent="0.3">
      <c r="C122" s="1"/>
      <c r="D122" s="2"/>
      <c r="E122" s="139"/>
      <c r="F122" s="13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" x14ac:dyDescent="0.3">
      <c r="C123" s="1"/>
      <c r="D123" s="2"/>
      <c r="E123" s="139"/>
      <c r="F123" s="13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" x14ac:dyDescent="0.3">
      <c r="C124" s="1"/>
      <c r="D124" s="2"/>
      <c r="E124" s="139"/>
      <c r="F124" s="13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" x14ac:dyDescent="0.3">
      <c r="C125" s="1"/>
      <c r="D125" s="2"/>
      <c r="E125" s="139"/>
      <c r="F125" s="13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" x14ac:dyDescent="0.3">
      <c r="C126" s="1"/>
      <c r="D126" s="2"/>
      <c r="E126" s="139"/>
      <c r="F126" s="13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" x14ac:dyDescent="0.3">
      <c r="C127" s="1"/>
      <c r="D127" s="2"/>
      <c r="E127" s="139"/>
      <c r="F127" s="13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" x14ac:dyDescent="0.3">
      <c r="C128" s="1"/>
      <c r="D128" s="2"/>
      <c r="E128" s="139"/>
      <c r="F128" s="13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" x14ac:dyDescent="0.3">
      <c r="C129" s="1"/>
      <c r="D129" s="2"/>
      <c r="E129" s="139"/>
      <c r="F129" s="13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" x14ac:dyDescent="0.3">
      <c r="C130" s="1"/>
      <c r="D130" s="2"/>
      <c r="E130" s="139"/>
      <c r="F130" s="13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" x14ac:dyDescent="0.3">
      <c r="C131" s="1"/>
      <c r="D131" s="2"/>
      <c r="E131" s="139"/>
      <c r="F131" s="13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" x14ac:dyDescent="0.3">
      <c r="C132" s="1"/>
      <c r="D132" s="2"/>
      <c r="E132" s="139"/>
      <c r="F132" s="13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" x14ac:dyDescent="0.3">
      <c r="C133" s="1"/>
      <c r="D133" s="2"/>
      <c r="E133" s="139"/>
      <c r="F133" s="13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" x14ac:dyDescent="0.3">
      <c r="C134" s="1"/>
      <c r="D134" s="2"/>
      <c r="E134" s="139"/>
      <c r="F134" s="13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" x14ac:dyDescent="0.3">
      <c r="C135" s="1"/>
      <c r="D135" s="2"/>
      <c r="E135" s="139"/>
      <c r="F135" s="13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" x14ac:dyDescent="0.3">
      <c r="C136" s="1"/>
      <c r="D136" s="2"/>
      <c r="E136" s="139"/>
      <c r="F136" s="13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" x14ac:dyDescent="0.3">
      <c r="C137" s="1"/>
      <c r="D137" s="2"/>
      <c r="E137" s="139"/>
      <c r="F137" s="13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" x14ac:dyDescent="0.3">
      <c r="C138" s="1"/>
      <c r="D138" s="2"/>
      <c r="E138" s="139"/>
      <c r="F138" s="13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" x14ac:dyDescent="0.3">
      <c r="C139" s="1"/>
      <c r="D139" s="2"/>
      <c r="E139" s="139"/>
      <c r="F139" s="13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" x14ac:dyDescent="0.3">
      <c r="C140" s="1"/>
      <c r="D140" s="2"/>
      <c r="E140" s="139"/>
      <c r="F140" s="13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" x14ac:dyDescent="0.3">
      <c r="C141" s="1"/>
      <c r="D141" s="2"/>
      <c r="E141" s="139"/>
      <c r="F141" s="13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" x14ac:dyDescent="0.3">
      <c r="C142" s="1"/>
      <c r="D142" s="2"/>
      <c r="E142" s="139"/>
      <c r="F142" s="13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" x14ac:dyDescent="0.3">
      <c r="C143" s="1"/>
      <c r="D143" s="2"/>
      <c r="E143" s="139"/>
      <c r="F143" s="13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" x14ac:dyDescent="0.3">
      <c r="C144" s="1"/>
      <c r="D144" s="2"/>
      <c r="E144" s="139"/>
      <c r="F144" s="13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" x14ac:dyDescent="0.3">
      <c r="C145" s="1"/>
      <c r="D145" s="2"/>
      <c r="E145" s="139"/>
      <c r="F145" s="13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" x14ac:dyDescent="0.3">
      <c r="C146" s="1"/>
      <c r="D146" s="2"/>
      <c r="E146" s="139"/>
      <c r="F146" s="13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" x14ac:dyDescent="0.3">
      <c r="C147" s="1"/>
      <c r="D147" s="2"/>
      <c r="E147" s="139"/>
      <c r="F147" s="13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" x14ac:dyDescent="0.3">
      <c r="C148" s="1"/>
      <c r="D148" s="2"/>
      <c r="E148" s="139"/>
      <c r="F148" s="13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" x14ac:dyDescent="0.3">
      <c r="C149" s="1"/>
      <c r="D149" s="2"/>
      <c r="E149" s="139"/>
      <c r="F149" s="13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" x14ac:dyDescent="0.3">
      <c r="C150" s="1"/>
      <c r="D150" s="2"/>
      <c r="E150" s="139"/>
      <c r="F150" s="13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" x14ac:dyDescent="0.3">
      <c r="C151" s="1"/>
      <c r="D151" s="2"/>
      <c r="E151" s="139"/>
      <c r="F151" s="13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" x14ac:dyDescent="0.3">
      <c r="C152" s="1"/>
      <c r="D152" s="2"/>
      <c r="E152" s="139"/>
      <c r="F152" s="13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" x14ac:dyDescent="0.3">
      <c r="C153" s="1"/>
      <c r="D153" s="2"/>
      <c r="E153" s="139"/>
      <c r="F153" s="13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" x14ac:dyDescent="0.3">
      <c r="C154" s="1"/>
      <c r="D154" s="2"/>
      <c r="E154" s="139"/>
      <c r="F154" s="13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" x14ac:dyDescent="0.3">
      <c r="C155" s="1"/>
      <c r="D155" s="2"/>
      <c r="E155" s="139"/>
      <c r="F155" s="13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" x14ac:dyDescent="0.3">
      <c r="C156" s="1"/>
      <c r="D156" s="2"/>
      <c r="E156" s="139"/>
      <c r="F156" s="13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" x14ac:dyDescent="0.3">
      <c r="C157" s="1"/>
      <c r="D157" s="2"/>
      <c r="E157" s="139"/>
      <c r="F157" s="13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" x14ac:dyDescent="0.3">
      <c r="C158" s="1"/>
      <c r="D158" s="2"/>
      <c r="E158" s="139"/>
      <c r="F158" s="13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" x14ac:dyDescent="0.3">
      <c r="C159" s="1"/>
      <c r="D159" s="2"/>
      <c r="E159" s="139"/>
      <c r="F159" s="13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" x14ac:dyDescent="0.3">
      <c r="C160" s="1"/>
      <c r="D160" s="2"/>
      <c r="E160" s="139"/>
      <c r="F160" s="13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" x14ac:dyDescent="0.3">
      <c r="C161" s="1"/>
      <c r="D161" s="2"/>
      <c r="E161" s="139"/>
      <c r="F161" s="13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" x14ac:dyDescent="0.3">
      <c r="C162" s="1"/>
      <c r="D162" s="2"/>
      <c r="E162" s="139"/>
      <c r="F162" s="13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" x14ac:dyDescent="0.3">
      <c r="C163" s="1"/>
      <c r="D163" s="2"/>
      <c r="E163" s="139"/>
      <c r="F163" s="13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" x14ac:dyDescent="0.3">
      <c r="C164" s="1"/>
      <c r="D164" s="2"/>
      <c r="E164" s="139"/>
      <c r="F164" s="13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" x14ac:dyDescent="0.3">
      <c r="C165" s="1"/>
      <c r="D165" s="2"/>
      <c r="E165" s="139"/>
      <c r="F165" s="13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" x14ac:dyDescent="0.3">
      <c r="C166" s="1"/>
      <c r="D166" s="2"/>
      <c r="E166" s="139"/>
      <c r="F166" s="13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" x14ac:dyDescent="0.3">
      <c r="C167" s="1"/>
      <c r="D167" s="2"/>
      <c r="E167" s="139"/>
      <c r="F167" s="13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" x14ac:dyDescent="0.3">
      <c r="C168" s="1"/>
      <c r="D168" s="2"/>
      <c r="E168" s="139"/>
      <c r="F168" s="13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" x14ac:dyDescent="0.3">
      <c r="C169" s="1"/>
      <c r="D169" s="2"/>
      <c r="E169" s="139"/>
      <c r="F169" s="13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" x14ac:dyDescent="0.3">
      <c r="C170" s="1"/>
      <c r="D170" s="2"/>
      <c r="E170" s="139"/>
      <c r="F170" s="13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" x14ac:dyDescent="0.3">
      <c r="C171" s="1"/>
      <c r="D171" s="2"/>
      <c r="E171" s="139"/>
      <c r="F171" s="13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" x14ac:dyDescent="0.3">
      <c r="C172" s="1"/>
      <c r="D172" s="2"/>
      <c r="E172" s="139"/>
      <c r="F172" s="13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" x14ac:dyDescent="0.3">
      <c r="C173" s="1"/>
      <c r="D173" s="2"/>
      <c r="E173" s="139"/>
      <c r="F173" s="13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" x14ac:dyDescent="0.3">
      <c r="C174" s="1"/>
      <c r="D174" s="2"/>
      <c r="E174" s="139"/>
      <c r="F174" s="13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" x14ac:dyDescent="0.3">
      <c r="C175" s="1"/>
      <c r="D175" s="2"/>
      <c r="E175" s="139"/>
      <c r="F175" s="13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" x14ac:dyDescent="0.3">
      <c r="C176" s="1"/>
      <c r="D176" s="2"/>
      <c r="E176" s="139"/>
      <c r="F176" s="13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" x14ac:dyDescent="0.3">
      <c r="C177" s="1"/>
      <c r="D177" s="2"/>
      <c r="E177" s="139"/>
      <c r="F177" s="13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" x14ac:dyDescent="0.3">
      <c r="C178" s="1"/>
      <c r="D178" s="2"/>
      <c r="E178" s="139"/>
      <c r="F178" s="13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" x14ac:dyDescent="0.3">
      <c r="C179" s="1"/>
      <c r="D179" s="2"/>
      <c r="E179" s="139"/>
      <c r="F179" s="13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" x14ac:dyDescent="0.3">
      <c r="C180" s="1"/>
      <c r="D180" s="2"/>
      <c r="E180" s="139"/>
      <c r="F180" s="13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" x14ac:dyDescent="0.3">
      <c r="C181" s="1"/>
      <c r="D181" s="2"/>
      <c r="E181" s="139"/>
      <c r="F181" s="13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" x14ac:dyDescent="0.3">
      <c r="C182" s="1"/>
      <c r="D182" s="2"/>
      <c r="E182" s="139"/>
      <c r="F182" s="13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" x14ac:dyDescent="0.3">
      <c r="C183" s="1"/>
      <c r="D183" s="2"/>
      <c r="E183" s="139"/>
      <c r="F183" s="13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" x14ac:dyDescent="0.3">
      <c r="C184" s="1"/>
      <c r="D184" s="2"/>
      <c r="E184" s="139"/>
      <c r="F184" s="13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" x14ac:dyDescent="0.3">
      <c r="C185" s="1"/>
      <c r="D185" s="2"/>
      <c r="E185" s="139"/>
      <c r="F185" s="13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" x14ac:dyDescent="0.3">
      <c r="C186" s="1"/>
      <c r="D186" s="2"/>
      <c r="E186" s="139"/>
      <c r="F186" s="13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" x14ac:dyDescent="0.3">
      <c r="C187" s="1"/>
      <c r="D187" s="2"/>
      <c r="E187" s="139"/>
      <c r="F187" s="13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" x14ac:dyDescent="0.3">
      <c r="C188" s="1"/>
      <c r="D188" s="2"/>
      <c r="E188" s="139"/>
      <c r="F188" s="13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" x14ac:dyDescent="0.3">
      <c r="C189" s="1"/>
      <c r="D189" s="2"/>
      <c r="E189" s="139"/>
      <c r="F189" s="13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" x14ac:dyDescent="0.3">
      <c r="C190" s="1"/>
      <c r="D190" s="2"/>
      <c r="E190" s="139"/>
      <c r="F190" s="13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" x14ac:dyDescent="0.3">
      <c r="C191" s="1"/>
      <c r="D191" s="2"/>
      <c r="E191" s="139"/>
      <c r="F191" s="13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" x14ac:dyDescent="0.3">
      <c r="C192" s="1"/>
      <c r="D192" s="2"/>
      <c r="E192" s="139"/>
      <c r="F192" s="13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" x14ac:dyDescent="0.3">
      <c r="C193" s="1"/>
      <c r="D193" s="2"/>
      <c r="E193" s="139"/>
      <c r="F193" s="13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" x14ac:dyDescent="0.3">
      <c r="C194" s="1"/>
      <c r="D194" s="2"/>
      <c r="E194" s="139"/>
      <c r="F194" s="13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" x14ac:dyDescent="0.3">
      <c r="C195" s="1"/>
      <c r="D195" s="2"/>
      <c r="E195" s="139"/>
      <c r="F195" s="13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" x14ac:dyDescent="0.3">
      <c r="C196" s="1"/>
      <c r="D196" s="2"/>
      <c r="E196" s="139"/>
      <c r="F196" s="13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" x14ac:dyDescent="0.3">
      <c r="C197" s="1"/>
      <c r="D197" s="2"/>
      <c r="E197" s="139"/>
      <c r="F197" s="13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" x14ac:dyDescent="0.3">
      <c r="C198" s="1"/>
      <c r="D198" s="2"/>
      <c r="E198" s="139"/>
      <c r="F198" s="13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" x14ac:dyDescent="0.3">
      <c r="C199" s="1"/>
      <c r="D199" s="2"/>
      <c r="E199" s="139"/>
      <c r="F199" s="13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" x14ac:dyDescent="0.3">
      <c r="C200" s="1"/>
      <c r="D200" s="2"/>
      <c r="E200" s="139"/>
      <c r="F200" s="13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" x14ac:dyDescent="0.3">
      <c r="C201" s="1"/>
      <c r="D201" s="2"/>
      <c r="E201" s="139"/>
      <c r="F201" s="13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" x14ac:dyDescent="0.3">
      <c r="C202" s="1"/>
      <c r="D202" s="2"/>
      <c r="E202" s="139"/>
      <c r="F202" s="13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" x14ac:dyDescent="0.3">
      <c r="C203" s="1"/>
      <c r="D203" s="2"/>
      <c r="E203" s="139"/>
      <c r="F203" s="13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" x14ac:dyDescent="0.3">
      <c r="C204" s="1"/>
      <c r="D204" s="2"/>
      <c r="E204" s="139"/>
      <c r="F204" s="13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" x14ac:dyDescent="0.3">
      <c r="C205" s="1"/>
      <c r="D205" s="2"/>
      <c r="E205" s="139"/>
      <c r="F205" s="13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" x14ac:dyDescent="0.3">
      <c r="C206" s="1"/>
      <c r="D206" s="2"/>
      <c r="E206" s="139"/>
      <c r="F206" s="13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" x14ac:dyDescent="0.3">
      <c r="C207" s="1"/>
      <c r="D207" s="2"/>
      <c r="E207" s="139"/>
      <c r="F207" s="13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" x14ac:dyDescent="0.3">
      <c r="C208" s="1"/>
      <c r="D208" s="2"/>
      <c r="E208" s="139"/>
      <c r="F208" s="13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" x14ac:dyDescent="0.3">
      <c r="C209" s="1"/>
      <c r="D209" s="2"/>
      <c r="E209" s="139"/>
      <c r="F209" s="13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" x14ac:dyDescent="0.3">
      <c r="C210" s="1"/>
      <c r="D210" s="2"/>
      <c r="E210" s="139"/>
      <c r="F210" s="13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" x14ac:dyDescent="0.3">
      <c r="C211" s="1"/>
      <c r="D211" s="2"/>
      <c r="E211" s="139"/>
      <c r="F211" s="13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" x14ac:dyDescent="0.3">
      <c r="C212" s="1"/>
      <c r="D212" s="2"/>
      <c r="E212" s="139"/>
      <c r="F212" s="13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" x14ac:dyDescent="0.3">
      <c r="C213" s="1"/>
      <c r="D213" s="2"/>
      <c r="E213" s="139"/>
      <c r="F213" s="13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" x14ac:dyDescent="0.3">
      <c r="C214" s="1"/>
      <c r="D214" s="2"/>
      <c r="E214" s="139"/>
      <c r="F214" s="13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" x14ac:dyDescent="0.3">
      <c r="C215" s="1"/>
      <c r="D215" s="2"/>
      <c r="E215" s="139"/>
      <c r="F215" s="13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" x14ac:dyDescent="0.3">
      <c r="C216" s="1"/>
      <c r="D216" s="2"/>
      <c r="E216" s="139"/>
      <c r="F216" s="13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" x14ac:dyDescent="0.3">
      <c r="C217" s="1"/>
      <c r="D217" s="2"/>
      <c r="E217" s="139"/>
      <c r="F217" s="13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" x14ac:dyDescent="0.3">
      <c r="C218" s="1"/>
      <c r="D218" s="2"/>
      <c r="E218" s="139"/>
      <c r="F218" s="13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" x14ac:dyDescent="0.3">
      <c r="C219" s="1"/>
      <c r="D219" s="2"/>
      <c r="E219" s="139"/>
      <c r="F219" s="13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" x14ac:dyDescent="0.3">
      <c r="C220" s="1"/>
      <c r="D220" s="2"/>
      <c r="E220" s="139"/>
      <c r="F220" s="13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" x14ac:dyDescent="0.3">
      <c r="C221" s="1"/>
      <c r="D221" s="2"/>
      <c r="E221" s="139"/>
      <c r="F221" s="13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" x14ac:dyDescent="0.3">
      <c r="C222" s="1"/>
      <c r="D222" s="2"/>
      <c r="E222" s="139"/>
      <c r="F222" s="13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" x14ac:dyDescent="0.3">
      <c r="C223" s="1"/>
      <c r="D223" s="2"/>
      <c r="E223" s="139"/>
      <c r="F223" s="13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" x14ac:dyDescent="0.3">
      <c r="C224" s="1"/>
      <c r="D224" s="2"/>
      <c r="E224" s="139"/>
      <c r="F224" s="13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" x14ac:dyDescent="0.3">
      <c r="C225" s="1"/>
      <c r="D225" s="2"/>
      <c r="E225" s="139"/>
      <c r="F225" s="13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" x14ac:dyDescent="0.3">
      <c r="C226" s="1"/>
      <c r="D226" s="2"/>
      <c r="E226" s="139"/>
      <c r="F226" s="13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" x14ac:dyDescent="0.3">
      <c r="C227" s="1"/>
      <c r="D227" s="2"/>
      <c r="E227" s="139"/>
      <c r="F227" s="13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" x14ac:dyDescent="0.3">
      <c r="C228" s="1"/>
      <c r="D228" s="2"/>
      <c r="E228" s="139"/>
      <c r="F228" s="13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" x14ac:dyDescent="0.3">
      <c r="C229" s="1"/>
      <c r="D229" s="2"/>
      <c r="E229" s="139"/>
      <c r="F229" s="13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" x14ac:dyDescent="0.3">
      <c r="C230" s="1"/>
      <c r="D230" s="2"/>
      <c r="E230" s="139"/>
      <c r="F230" s="13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" x14ac:dyDescent="0.3">
      <c r="C231" s="1"/>
      <c r="D231" s="2"/>
      <c r="E231" s="139"/>
      <c r="F231" s="13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" x14ac:dyDescent="0.3">
      <c r="C232" s="1"/>
      <c r="D232" s="2"/>
      <c r="E232" s="139"/>
      <c r="F232" s="13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" x14ac:dyDescent="0.3">
      <c r="C233" s="1"/>
      <c r="D233" s="2"/>
      <c r="E233" s="139"/>
      <c r="F233" s="13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" x14ac:dyDescent="0.3">
      <c r="C234" s="1"/>
      <c r="D234" s="2"/>
      <c r="E234" s="139"/>
      <c r="F234" s="13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" x14ac:dyDescent="0.3">
      <c r="C235" s="1"/>
      <c r="D235" s="2"/>
      <c r="E235" s="139"/>
      <c r="F235" s="13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" x14ac:dyDescent="0.3">
      <c r="C236" s="1"/>
      <c r="D236" s="2"/>
      <c r="E236" s="139"/>
      <c r="F236" s="13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" x14ac:dyDescent="0.3">
      <c r="C237" s="1"/>
      <c r="D237" s="2"/>
      <c r="E237" s="139"/>
      <c r="F237" s="13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" x14ac:dyDescent="0.3">
      <c r="C238" s="1"/>
      <c r="D238" s="2"/>
      <c r="E238" s="139"/>
      <c r="F238" s="13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" x14ac:dyDescent="0.3">
      <c r="C239" s="1"/>
      <c r="D239" s="2"/>
      <c r="E239" s="139"/>
      <c r="F239" s="13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" x14ac:dyDescent="0.3">
      <c r="C240" s="1"/>
      <c r="D240" s="2"/>
      <c r="E240" s="139"/>
      <c r="F240" s="13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" x14ac:dyDescent="0.3">
      <c r="C241" s="1"/>
      <c r="D241" s="2"/>
      <c r="E241" s="139"/>
      <c r="F241" s="13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" x14ac:dyDescent="0.3">
      <c r="C242" s="1"/>
      <c r="D242" s="2"/>
      <c r="E242" s="139"/>
      <c r="F242" s="13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" x14ac:dyDescent="0.3">
      <c r="C243" s="1"/>
      <c r="D243" s="2"/>
      <c r="E243" s="139"/>
      <c r="F243" s="13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" x14ac:dyDescent="0.3">
      <c r="C244" s="1"/>
      <c r="D244" s="2"/>
      <c r="E244" s="139"/>
      <c r="F244" s="13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" x14ac:dyDescent="0.3">
      <c r="C245" s="1"/>
      <c r="D245" s="2"/>
      <c r="E245" s="139"/>
      <c r="F245" s="13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" x14ac:dyDescent="0.3">
      <c r="C246" s="1"/>
      <c r="D246" s="2"/>
      <c r="E246" s="139"/>
      <c r="F246" s="13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" x14ac:dyDescent="0.3">
      <c r="C247" s="1"/>
      <c r="D247" s="2"/>
      <c r="E247" s="139"/>
      <c r="F247" s="13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" x14ac:dyDescent="0.3">
      <c r="C248" s="1"/>
      <c r="D248" s="2"/>
      <c r="E248" s="139"/>
      <c r="F248" s="13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" x14ac:dyDescent="0.3">
      <c r="C249" s="1"/>
      <c r="D249" s="2"/>
      <c r="E249" s="139"/>
      <c r="F249" s="13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" x14ac:dyDescent="0.3">
      <c r="C250" s="1"/>
      <c r="D250" s="2"/>
      <c r="E250" s="139"/>
      <c r="F250" s="13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" x14ac:dyDescent="0.3">
      <c r="C251" s="1"/>
      <c r="D251" s="2"/>
      <c r="E251" s="139"/>
      <c r="F251" s="13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" x14ac:dyDescent="0.3">
      <c r="C252" s="1"/>
      <c r="D252" s="2"/>
      <c r="E252" s="139"/>
      <c r="F252" s="13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" x14ac:dyDescent="0.3">
      <c r="C253" s="1"/>
      <c r="D253" s="2"/>
      <c r="E253" s="139"/>
      <c r="F253" s="13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" x14ac:dyDescent="0.3">
      <c r="C254" s="1"/>
      <c r="D254" s="2"/>
      <c r="E254" s="139"/>
      <c r="F254" s="13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" x14ac:dyDescent="0.3">
      <c r="C255" s="1"/>
      <c r="D255" s="2"/>
      <c r="E255" s="139"/>
      <c r="F255" s="13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" x14ac:dyDescent="0.3">
      <c r="C256" s="1"/>
      <c r="D256" s="2"/>
      <c r="E256" s="139"/>
      <c r="F256" s="13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" x14ac:dyDescent="0.3">
      <c r="C257" s="1"/>
      <c r="D257" s="2"/>
      <c r="E257" s="139"/>
      <c r="F257" s="13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" x14ac:dyDescent="0.3">
      <c r="C258" s="1"/>
      <c r="D258" s="2"/>
      <c r="E258" s="139"/>
      <c r="F258" s="13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" x14ac:dyDescent="0.3">
      <c r="C259" s="1"/>
      <c r="D259" s="2"/>
      <c r="E259" s="139"/>
      <c r="F259" s="13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" x14ac:dyDescent="0.3">
      <c r="C260" s="1"/>
      <c r="D260" s="2"/>
      <c r="E260" s="139"/>
      <c r="F260" s="13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" x14ac:dyDescent="0.3">
      <c r="C261" s="1"/>
      <c r="D261" s="2"/>
      <c r="E261" s="139"/>
      <c r="F261" s="13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" x14ac:dyDescent="0.3">
      <c r="C262" s="1"/>
      <c r="D262" s="2"/>
      <c r="E262" s="139"/>
      <c r="F262" s="13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" x14ac:dyDescent="0.3">
      <c r="C263" s="1"/>
      <c r="D263" s="2"/>
      <c r="E263" s="139"/>
      <c r="F263" s="13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" x14ac:dyDescent="0.3">
      <c r="C264" s="1"/>
      <c r="D264" s="2"/>
      <c r="E264" s="139"/>
      <c r="F264" s="13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" x14ac:dyDescent="0.3">
      <c r="C265" s="1"/>
      <c r="D265" s="2"/>
      <c r="E265" s="139"/>
      <c r="F265" s="139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" x14ac:dyDescent="0.3">
      <c r="C266" s="1"/>
      <c r="D266" s="2"/>
      <c r="E266" s="139"/>
      <c r="F266" s="139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5">
      <c r="D267" s="3"/>
    </row>
    <row r="268" spans="3:100" x14ac:dyDescent="0.25">
      <c r="D268" s="3"/>
    </row>
    <row r="269" spans="3:100" x14ac:dyDescent="0.25">
      <c r="D269" s="3"/>
    </row>
    <row r="270" spans="3:100" x14ac:dyDescent="0.25">
      <c r="D270" s="3"/>
    </row>
    <row r="271" spans="3:100" x14ac:dyDescent="0.25">
      <c r="D271" s="3"/>
    </row>
    <row r="272" spans="3:100" x14ac:dyDescent="0.25">
      <c r="D272" s="3"/>
    </row>
    <row r="273" spans="4:6" x14ac:dyDescent="0.25">
      <c r="D273" s="3"/>
    </row>
    <row r="274" spans="4:6" x14ac:dyDescent="0.25">
      <c r="D274" s="3"/>
    </row>
    <row r="275" spans="4:6" x14ac:dyDescent="0.25">
      <c r="D275" s="3"/>
      <c r="E275"/>
      <c r="F275"/>
    </row>
    <row r="276" spans="4:6" x14ac:dyDescent="0.25">
      <c r="D276" s="3"/>
      <c r="E276"/>
      <c r="F276"/>
    </row>
    <row r="277" spans="4:6" x14ac:dyDescent="0.25">
      <c r="D277" s="3"/>
      <c r="E277"/>
      <c r="F277"/>
    </row>
    <row r="278" spans="4:6" x14ac:dyDescent="0.25">
      <c r="D278" s="3"/>
      <c r="E278"/>
      <c r="F278"/>
    </row>
    <row r="279" spans="4:6" x14ac:dyDescent="0.25">
      <c r="D279" s="3"/>
      <c r="E279"/>
      <c r="F279"/>
    </row>
    <row r="280" spans="4:6" x14ac:dyDescent="0.25">
      <c r="D280" s="3"/>
      <c r="E280"/>
      <c r="F280"/>
    </row>
    <row r="281" spans="4:6" x14ac:dyDescent="0.25">
      <c r="D281" s="3"/>
      <c r="E281"/>
      <c r="F281"/>
    </row>
    <row r="282" spans="4:6" x14ac:dyDescent="0.25">
      <c r="D282" s="3"/>
      <c r="E282"/>
      <c r="F282"/>
    </row>
    <row r="283" spans="4:6" x14ac:dyDescent="0.25">
      <c r="D283" s="3"/>
      <c r="E283"/>
      <c r="F283"/>
    </row>
    <row r="284" spans="4:6" x14ac:dyDescent="0.25">
      <c r="D284" s="3"/>
      <c r="E284"/>
      <c r="F284"/>
    </row>
    <row r="285" spans="4:6" x14ac:dyDescent="0.25">
      <c r="D285" s="3"/>
      <c r="E285"/>
      <c r="F285"/>
    </row>
    <row r="286" spans="4:6" x14ac:dyDescent="0.25">
      <c r="D286" s="3"/>
      <c r="E286"/>
      <c r="F286"/>
    </row>
    <row r="287" spans="4:6" x14ac:dyDescent="0.25">
      <c r="D287" s="3"/>
      <c r="E287"/>
      <c r="F287"/>
    </row>
    <row r="288" spans="4:6" x14ac:dyDescent="0.25">
      <c r="D288" s="3"/>
      <c r="E288"/>
      <c r="F288"/>
    </row>
    <row r="289" spans="4:6" x14ac:dyDescent="0.25">
      <c r="D289" s="3"/>
      <c r="E289"/>
      <c r="F289"/>
    </row>
    <row r="290" spans="4:6" x14ac:dyDescent="0.25">
      <c r="D290" s="3"/>
      <c r="E290"/>
      <c r="F290"/>
    </row>
    <row r="291" spans="4:6" x14ac:dyDescent="0.25">
      <c r="D291" s="3"/>
      <c r="E291"/>
      <c r="F291"/>
    </row>
    <row r="292" spans="4:6" x14ac:dyDescent="0.25">
      <c r="D292" s="3"/>
      <c r="E292"/>
      <c r="F292"/>
    </row>
    <row r="293" spans="4:6" x14ac:dyDescent="0.25">
      <c r="D293" s="3"/>
      <c r="E293"/>
      <c r="F293"/>
    </row>
    <row r="294" spans="4:6" x14ac:dyDescent="0.25">
      <c r="D294" s="3"/>
      <c r="E294"/>
      <c r="F294"/>
    </row>
    <row r="295" spans="4:6" x14ac:dyDescent="0.25">
      <c r="D295" s="3"/>
      <c r="E295"/>
      <c r="F295"/>
    </row>
    <row r="296" spans="4:6" x14ac:dyDescent="0.25">
      <c r="D296" s="3"/>
      <c r="E296"/>
      <c r="F296"/>
    </row>
    <row r="297" spans="4:6" x14ac:dyDescent="0.25">
      <c r="D297" s="3"/>
      <c r="E297"/>
      <c r="F297"/>
    </row>
    <row r="298" spans="4:6" x14ac:dyDescent="0.25">
      <c r="D298" s="3"/>
      <c r="E298"/>
      <c r="F298"/>
    </row>
    <row r="299" spans="4:6" x14ac:dyDescent="0.25">
      <c r="D299" s="3"/>
      <c r="E299"/>
      <c r="F299"/>
    </row>
    <row r="300" spans="4:6" x14ac:dyDescent="0.25">
      <c r="D300" s="3"/>
      <c r="E300"/>
      <c r="F300"/>
    </row>
    <row r="301" spans="4:6" x14ac:dyDescent="0.25">
      <c r="D301" s="3"/>
      <c r="E301"/>
      <c r="F301"/>
    </row>
    <row r="302" spans="4:6" x14ac:dyDescent="0.25">
      <c r="D302" s="3"/>
      <c r="E302"/>
      <c r="F302"/>
    </row>
    <row r="303" spans="4:6" x14ac:dyDescent="0.25">
      <c r="D303" s="3"/>
      <c r="E303"/>
      <c r="F303"/>
    </row>
    <row r="304" spans="4:6" x14ac:dyDescent="0.25">
      <c r="D304" s="3"/>
      <c r="E304"/>
      <c r="F304"/>
    </row>
    <row r="305" spans="4:6" x14ac:dyDescent="0.25">
      <c r="D305" s="3"/>
      <c r="E305"/>
      <c r="F305"/>
    </row>
    <row r="306" spans="4:6" x14ac:dyDescent="0.25">
      <c r="D306" s="3"/>
      <c r="E306"/>
      <c r="F306"/>
    </row>
    <row r="307" spans="4:6" x14ac:dyDescent="0.25">
      <c r="D307" s="3"/>
      <c r="E307"/>
      <c r="F307"/>
    </row>
    <row r="308" spans="4:6" x14ac:dyDescent="0.25">
      <c r="D308" s="3"/>
      <c r="E308"/>
      <c r="F308"/>
    </row>
    <row r="309" spans="4:6" x14ac:dyDescent="0.25">
      <c r="D309" s="3"/>
      <c r="E309"/>
      <c r="F309"/>
    </row>
    <row r="310" spans="4:6" x14ac:dyDescent="0.25">
      <c r="D310" s="3"/>
      <c r="E310"/>
      <c r="F310"/>
    </row>
    <row r="311" spans="4:6" x14ac:dyDescent="0.25">
      <c r="D311" s="3"/>
      <c r="E311"/>
      <c r="F311"/>
    </row>
    <row r="312" spans="4:6" x14ac:dyDescent="0.25">
      <c r="D312" s="3"/>
      <c r="E312"/>
      <c r="F312"/>
    </row>
    <row r="313" spans="4:6" x14ac:dyDescent="0.25">
      <c r="D313" s="3"/>
      <c r="E313"/>
      <c r="F313"/>
    </row>
    <row r="314" spans="4:6" x14ac:dyDescent="0.25">
      <c r="D314" s="3"/>
      <c r="E314"/>
      <c r="F314"/>
    </row>
    <row r="315" spans="4:6" x14ac:dyDescent="0.25">
      <c r="D315" s="3"/>
      <c r="E315"/>
      <c r="F315"/>
    </row>
    <row r="316" spans="4:6" x14ac:dyDescent="0.25">
      <c r="D316" s="3"/>
      <c r="E316"/>
      <c r="F316"/>
    </row>
    <row r="317" spans="4:6" x14ac:dyDescent="0.25">
      <c r="D317" s="3"/>
      <c r="E317"/>
      <c r="F317"/>
    </row>
    <row r="318" spans="4:6" x14ac:dyDescent="0.25">
      <c r="D318" s="3"/>
      <c r="E318"/>
      <c r="F318"/>
    </row>
    <row r="319" spans="4:6" x14ac:dyDescent="0.25">
      <c r="D319" s="3"/>
      <c r="E319"/>
      <c r="F319"/>
    </row>
    <row r="320" spans="4:6" x14ac:dyDescent="0.25">
      <c r="D320" s="3"/>
      <c r="E320"/>
      <c r="F320"/>
    </row>
    <row r="321" spans="4:6" x14ac:dyDescent="0.25">
      <c r="D321" s="3"/>
      <c r="E321"/>
      <c r="F321"/>
    </row>
    <row r="322" spans="4:6" x14ac:dyDescent="0.25">
      <c r="D322" s="3"/>
      <c r="E322"/>
      <c r="F322"/>
    </row>
    <row r="323" spans="4:6" x14ac:dyDescent="0.25">
      <c r="D323" s="3"/>
      <c r="E323"/>
      <c r="F323"/>
    </row>
    <row r="324" spans="4:6" x14ac:dyDescent="0.25">
      <c r="D324" s="3"/>
      <c r="E324"/>
      <c r="F324"/>
    </row>
    <row r="325" spans="4:6" x14ac:dyDescent="0.25">
      <c r="D325" s="3"/>
      <c r="E325"/>
      <c r="F325"/>
    </row>
    <row r="326" spans="4:6" x14ac:dyDescent="0.25">
      <c r="D326" s="3"/>
      <c r="E326"/>
      <c r="F326"/>
    </row>
    <row r="327" spans="4:6" x14ac:dyDescent="0.25">
      <c r="D327" s="3"/>
      <c r="E327"/>
      <c r="F327"/>
    </row>
    <row r="328" spans="4:6" x14ac:dyDescent="0.25">
      <c r="D328" s="3"/>
      <c r="E328"/>
      <c r="F328"/>
    </row>
    <row r="329" spans="4:6" x14ac:dyDescent="0.25">
      <c r="D329" s="3"/>
      <c r="E329"/>
      <c r="F329"/>
    </row>
    <row r="330" spans="4:6" x14ac:dyDescent="0.25">
      <c r="D330" s="3"/>
      <c r="E330"/>
      <c r="F330"/>
    </row>
    <row r="331" spans="4:6" x14ac:dyDescent="0.25">
      <c r="D331" s="3"/>
      <c r="E331"/>
      <c r="F331"/>
    </row>
    <row r="332" spans="4:6" x14ac:dyDescent="0.25">
      <c r="D332" s="3"/>
      <c r="E332"/>
      <c r="F332"/>
    </row>
    <row r="333" spans="4:6" x14ac:dyDescent="0.25">
      <c r="D333" s="3"/>
      <c r="E333"/>
      <c r="F333"/>
    </row>
    <row r="334" spans="4:6" x14ac:dyDescent="0.25">
      <c r="D334" s="3"/>
      <c r="E334"/>
      <c r="F334"/>
    </row>
    <row r="335" spans="4:6" x14ac:dyDescent="0.25">
      <c r="D335" s="3"/>
      <c r="E335"/>
      <c r="F335"/>
    </row>
    <row r="336" spans="4:6" x14ac:dyDescent="0.25">
      <c r="D336" s="3"/>
      <c r="E336"/>
      <c r="F336"/>
    </row>
    <row r="337" spans="4:6" x14ac:dyDescent="0.25">
      <c r="D337" s="3"/>
      <c r="E337"/>
      <c r="F337"/>
    </row>
    <row r="338" spans="4:6" x14ac:dyDescent="0.25">
      <c r="D338" s="3"/>
      <c r="E338"/>
      <c r="F338"/>
    </row>
    <row r="339" spans="4:6" x14ac:dyDescent="0.25">
      <c r="D339" s="3"/>
      <c r="E339"/>
      <c r="F339"/>
    </row>
    <row r="340" spans="4:6" x14ac:dyDescent="0.25">
      <c r="D340" s="3"/>
      <c r="E340"/>
      <c r="F340"/>
    </row>
    <row r="341" spans="4:6" x14ac:dyDescent="0.25">
      <c r="D341" s="3"/>
      <c r="E341"/>
      <c r="F341"/>
    </row>
    <row r="342" spans="4:6" x14ac:dyDescent="0.25">
      <c r="D342" s="3"/>
      <c r="E342"/>
      <c r="F342"/>
    </row>
    <row r="343" spans="4:6" x14ac:dyDescent="0.25">
      <c r="D343" s="3"/>
      <c r="E343"/>
      <c r="F343"/>
    </row>
    <row r="344" spans="4:6" x14ac:dyDescent="0.25">
      <c r="D344" s="3"/>
      <c r="E344"/>
      <c r="F344"/>
    </row>
    <row r="345" spans="4:6" x14ac:dyDescent="0.25">
      <c r="D345" s="3"/>
      <c r="E345"/>
      <c r="F345"/>
    </row>
    <row r="346" spans="4:6" x14ac:dyDescent="0.25">
      <c r="D346" s="3"/>
      <c r="E346"/>
      <c r="F346"/>
    </row>
    <row r="347" spans="4:6" x14ac:dyDescent="0.25">
      <c r="D347" s="3"/>
      <c r="E347"/>
      <c r="F347"/>
    </row>
    <row r="348" spans="4:6" x14ac:dyDescent="0.25">
      <c r="D348" s="3"/>
      <c r="E348"/>
      <c r="F348"/>
    </row>
    <row r="349" spans="4:6" x14ac:dyDescent="0.25">
      <c r="D349" s="3"/>
      <c r="E349"/>
      <c r="F349"/>
    </row>
    <row r="350" spans="4:6" x14ac:dyDescent="0.25">
      <c r="D350" s="3"/>
      <c r="E350"/>
      <c r="F350"/>
    </row>
    <row r="351" spans="4:6" x14ac:dyDescent="0.25">
      <c r="D351" s="3"/>
      <c r="E351"/>
      <c r="F351"/>
    </row>
    <row r="352" spans="4:6" x14ac:dyDescent="0.25">
      <c r="D352" s="3"/>
      <c r="E352"/>
      <c r="F352"/>
    </row>
    <row r="353" spans="4:6" x14ac:dyDescent="0.25">
      <c r="D353" s="3"/>
      <c r="E353"/>
      <c r="F353"/>
    </row>
    <row r="354" spans="4:6" x14ac:dyDescent="0.25">
      <c r="D354" s="3"/>
      <c r="E354"/>
      <c r="F354"/>
    </row>
    <row r="355" spans="4:6" x14ac:dyDescent="0.25">
      <c r="D355" s="3"/>
      <c r="E355"/>
      <c r="F355"/>
    </row>
    <row r="356" spans="4:6" x14ac:dyDescent="0.25">
      <c r="D356" s="3"/>
      <c r="E356"/>
      <c r="F356"/>
    </row>
    <row r="357" spans="4:6" x14ac:dyDescent="0.25">
      <c r="D357" s="3"/>
      <c r="E357"/>
      <c r="F357"/>
    </row>
    <row r="358" spans="4:6" x14ac:dyDescent="0.25">
      <c r="D358" s="3"/>
      <c r="E358"/>
      <c r="F358"/>
    </row>
    <row r="359" spans="4:6" x14ac:dyDescent="0.25">
      <c r="D359" s="3"/>
      <c r="E359"/>
      <c r="F359"/>
    </row>
    <row r="360" spans="4:6" x14ac:dyDescent="0.25">
      <c r="D360" s="3"/>
      <c r="E360"/>
      <c r="F360"/>
    </row>
    <row r="361" spans="4:6" x14ac:dyDescent="0.25">
      <c r="D361" s="3"/>
      <c r="E361"/>
      <c r="F361"/>
    </row>
    <row r="362" spans="4:6" x14ac:dyDescent="0.25">
      <c r="D362" s="3"/>
      <c r="E362"/>
      <c r="F362"/>
    </row>
    <row r="363" spans="4:6" x14ac:dyDescent="0.25">
      <c r="D363" s="3"/>
      <c r="E363"/>
      <c r="F363"/>
    </row>
    <row r="364" spans="4:6" x14ac:dyDescent="0.25">
      <c r="D364" s="3"/>
      <c r="E364"/>
      <c r="F364"/>
    </row>
    <row r="365" spans="4:6" x14ac:dyDescent="0.25">
      <c r="D365" s="3"/>
      <c r="E365"/>
      <c r="F365"/>
    </row>
    <row r="366" spans="4:6" x14ac:dyDescent="0.25">
      <c r="D366" s="3"/>
      <c r="E366"/>
      <c r="F366"/>
    </row>
    <row r="367" spans="4:6" x14ac:dyDescent="0.25">
      <c r="D367" s="3"/>
      <c r="E367"/>
      <c r="F367"/>
    </row>
    <row r="368" spans="4:6" x14ac:dyDescent="0.25">
      <c r="D368" s="3"/>
      <c r="E368"/>
      <c r="F368"/>
    </row>
    <row r="369" spans="4:6" x14ac:dyDescent="0.25">
      <c r="D369" s="3"/>
      <c r="E369"/>
      <c r="F369"/>
    </row>
    <row r="370" spans="4:6" x14ac:dyDescent="0.25">
      <c r="D370" s="3"/>
      <c r="E370"/>
      <c r="F370"/>
    </row>
    <row r="371" spans="4:6" x14ac:dyDescent="0.25">
      <c r="D371" s="3"/>
      <c r="E371"/>
      <c r="F371"/>
    </row>
    <row r="372" spans="4:6" x14ac:dyDescent="0.25">
      <c r="D372" s="3"/>
      <c r="E372"/>
      <c r="F372"/>
    </row>
    <row r="373" spans="4:6" x14ac:dyDescent="0.25">
      <c r="D373" s="3"/>
      <c r="E373"/>
      <c r="F373"/>
    </row>
    <row r="374" spans="4:6" x14ac:dyDescent="0.25">
      <c r="D374" s="3"/>
      <c r="E374"/>
      <c r="F374"/>
    </row>
    <row r="375" spans="4:6" x14ac:dyDescent="0.25">
      <c r="D375" s="3"/>
      <c r="E375"/>
      <c r="F375"/>
    </row>
    <row r="376" spans="4:6" x14ac:dyDescent="0.25">
      <c r="D376" s="3"/>
      <c r="E376"/>
      <c r="F376"/>
    </row>
    <row r="377" spans="4:6" x14ac:dyDescent="0.25">
      <c r="D377" s="3"/>
      <c r="E377"/>
      <c r="F377"/>
    </row>
    <row r="378" spans="4:6" x14ac:dyDescent="0.25">
      <c r="D378" s="3"/>
      <c r="E378"/>
      <c r="F378"/>
    </row>
    <row r="379" spans="4:6" x14ac:dyDescent="0.25">
      <c r="D379" s="3"/>
      <c r="E379"/>
      <c r="F379"/>
    </row>
    <row r="380" spans="4:6" x14ac:dyDescent="0.25">
      <c r="D380" s="3"/>
      <c r="E380"/>
      <c r="F380"/>
    </row>
    <row r="381" spans="4:6" x14ac:dyDescent="0.25">
      <c r="D381" s="3"/>
      <c r="E381"/>
      <c r="F381"/>
    </row>
    <row r="382" spans="4:6" x14ac:dyDescent="0.25">
      <c r="D382" s="3"/>
      <c r="E382"/>
      <c r="F382"/>
    </row>
    <row r="383" spans="4:6" x14ac:dyDescent="0.25">
      <c r="D383" s="3"/>
      <c r="E383"/>
      <c r="F383"/>
    </row>
    <row r="384" spans="4:6" x14ac:dyDescent="0.25">
      <c r="D384" s="3"/>
      <c r="E384"/>
      <c r="F384"/>
    </row>
    <row r="385" spans="4:6" x14ac:dyDescent="0.25">
      <c r="D385" s="3"/>
      <c r="E385"/>
      <c r="F385"/>
    </row>
    <row r="386" spans="4:6" x14ac:dyDescent="0.25">
      <c r="D386" s="3"/>
      <c r="E386"/>
      <c r="F386"/>
    </row>
    <row r="387" spans="4:6" x14ac:dyDescent="0.25">
      <c r="D387" s="3"/>
      <c r="E387"/>
      <c r="F387"/>
    </row>
    <row r="388" spans="4:6" x14ac:dyDescent="0.25">
      <c r="D388" s="3"/>
      <c r="E388"/>
      <c r="F388"/>
    </row>
    <row r="389" spans="4:6" x14ac:dyDescent="0.25">
      <c r="D389" s="3"/>
      <c r="E389"/>
      <c r="F389"/>
    </row>
    <row r="390" spans="4:6" x14ac:dyDescent="0.25">
      <c r="D390" s="3"/>
      <c r="E390"/>
      <c r="F390"/>
    </row>
    <row r="391" spans="4:6" x14ac:dyDescent="0.25">
      <c r="D391" s="3"/>
      <c r="E391"/>
      <c r="F391"/>
    </row>
    <row r="392" spans="4:6" x14ac:dyDescent="0.25">
      <c r="D392" s="3"/>
      <c r="E392"/>
      <c r="F392"/>
    </row>
    <row r="393" spans="4:6" x14ac:dyDescent="0.25">
      <c r="D393" s="3"/>
      <c r="E393"/>
      <c r="F39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34A31"/>
  </sheetPr>
  <dimension ref="A1:CV393"/>
  <sheetViews>
    <sheetView zoomScale="75" zoomScaleNormal="75" workbookViewId="0">
      <selection activeCell="J15" sqref="J15"/>
    </sheetView>
  </sheetViews>
  <sheetFormatPr defaultRowHeight="12.5" x14ac:dyDescent="0.25"/>
  <cols>
    <col min="1" max="1" width="2.26953125" customWidth="1"/>
    <col min="2" max="2" width="22" customWidth="1"/>
    <col min="3" max="3" width="89.81640625" customWidth="1"/>
    <col min="4" max="4" width="8.7265625" customWidth="1"/>
    <col min="5" max="5" width="12.7265625" style="138" customWidth="1"/>
    <col min="6" max="6" width="9.1796875" style="138" customWidth="1"/>
    <col min="7" max="7" width="4" customWidth="1"/>
    <col min="8" max="8" width="45.7265625" customWidth="1"/>
    <col min="9" max="10" width="12.7265625" customWidth="1"/>
  </cols>
  <sheetData>
    <row r="1" spans="1:100" ht="13.5" x14ac:dyDescent="0.3">
      <c r="A1" s="6"/>
      <c r="B1" s="6"/>
      <c r="C1" s="6"/>
      <c r="D1" s="6"/>
      <c r="E1" s="126"/>
      <c r="F1" s="126"/>
      <c r="G1" s="6"/>
      <c r="H1" s="6"/>
      <c r="I1" s="6"/>
      <c r="J1" s="6"/>
      <c r="K1" s="6"/>
    </row>
    <row r="2" spans="1:100" ht="14" x14ac:dyDescent="0.3">
      <c r="A2" s="6"/>
      <c r="B2" s="7"/>
      <c r="C2" s="21" t="s">
        <v>234</v>
      </c>
      <c r="D2" s="7"/>
      <c r="E2" s="127"/>
      <c r="F2" s="129"/>
      <c r="G2" s="8"/>
      <c r="H2" s="21" t="s">
        <v>243</v>
      </c>
      <c r="I2" s="8"/>
      <c r="J2" s="8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4.5" thickBot="1" x14ac:dyDescent="0.35">
      <c r="A3" s="6"/>
      <c r="B3" s="6"/>
      <c r="C3" s="45"/>
      <c r="D3" s="52"/>
      <c r="E3" s="128"/>
      <c r="F3" s="129"/>
      <c r="G3" s="5"/>
      <c r="H3" s="4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6.75" customHeight="1" thickTop="1" thickBot="1" x14ac:dyDescent="0.35">
      <c r="A4" s="6"/>
      <c r="B4" s="6"/>
      <c r="C4" s="5"/>
      <c r="D4" s="5"/>
      <c r="E4" s="129"/>
      <c r="F4" s="129"/>
      <c r="G4" s="48"/>
      <c r="H4" s="49"/>
      <c r="I4" s="50"/>
      <c r="J4" s="51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3">
      <c r="A5" s="6"/>
      <c r="B5" s="154" t="s">
        <v>122</v>
      </c>
      <c r="C5" s="159" t="s">
        <v>18</v>
      </c>
      <c r="D5" s="155" t="s">
        <v>19</v>
      </c>
      <c r="E5" s="130" t="s">
        <v>20</v>
      </c>
      <c r="F5" s="129"/>
      <c r="G5" s="156" t="s">
        <v>36</v>
      </c>
      <c r="H5" s="160" t="s">
        <v>32</v>
      </c>
      <c r="I5" s="157" t="s">
        <v>33</v>
      </c>
      <c r="J5" s="158" t="s">
        <v>38</v>
      </c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" x14ac:dyDescent="0.3">
      <c r="A6" s="6"/>
      <c r="B6" s="99"/>
      <c r="C6" s="97" t="s">
        <v>35</v>
      </c>
      <c r="D6" s="11" t="s">
        <v>10</v>
      </c>
      <c r="E6" s="164"/>
      <c r="F6" s="101"/>
      <c r="G6" s="16">
        <v>1</v>
      </c>
      <c r="H6" s="14" t="s">
        <v>11</v>
      </c>
      <c r="I6" s="15" t="e">
        <f>((E48+E42+E43+E44+E47)/E6)*100</f>
        <v>#DIV/0!</v>
      </c>
      <c r="J6" s="17">
        <f>IF(E6&lt;=0,0, IF((I6)&lt;=0,0,IF(I6&lt;1.5,1,IF(I6&gt;3,3,2))))</f>
        <v>0</v>
      </c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" x14ac:dyDescent="0.3">
      <c r="A7" s="6"/>
      <c r="B7" s="99" t="s">
        <v>112</v>
      </c>
      <c r="C7" s="97" t="s">
        <v>206</v>
      </c>
      <c r="D7" s="11" t="s">
        <v>103</v>
      </c>
      <c r="E7" s="164"/>
      <c r="F7" s="101"/>
      <c r="G7" s="16">
        <v>2</v>
      </c>
      <c r="H7" s="14" t="s">
        <v>34</v>
      </c>
      <c r="I7" s="15" t="e">
        <f>((E17+E18+E19)/E6)*100</f>
        <v>#DIV/0!</v>
      </c>
      <c r="J7" s="17">
        <f>IF(E6&lt;=0,0, IF((I7)&lt;=0,0,IF(I7&lt;2,1,IF(I7&gt;8,3,2))))</f>
        <v>0</v>
      </c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" x14ac:dyDescent="0.3">
      <c r="A8" s="6"/>
      <c r="B8" s="99" t="s">
        <v>113</v>
      </c>
      <c r="C8" s="97" t="s">
        <v>4</v>
      </c>
      <c r="D8" s="11" t="s">
        <v>181</v>
      </c>
      <c r="E8" s="164"/>
      <c r="F8" s="101"/>
      <c r="G8" s="16">
        <v>3</v>
      </c>
      <c r="H8" s="14" t="s">
        <v>16</v>
      </c>
      <c r="I8" s="15" t="e">
        <f>((E34-E36)+(E33-E39-E40)-(E37+E38))/(E35)*100</f>
        <v>#DIV/0!</v>
      </c>
      <c r="J8" s="17">
        <f>IF((E35)&lt;=0,1,IF(I8&lt;15,1,IF(I8&gt;30,3,2)))</f>
        <v>1</v>
      </c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" x14ac:dyDescent="0.3">
      <c r="A9" s="6"/>
      <c r="B9" s="99" t="s">
        <v>114</v>
      </c>
      <c r="C9" s="97" t="s">
        <v>7</v>
      </c>
      <c r="D9" s="11" t="s">
        <v>182</v>
      </c>
      <c r="E9" s="164"/>
      <c r="F9" s="101"/>
      <c r="G9" s="16">
        <v>4</v>
      </c>
      <c r="H9" s="14" t="s">
        <v>15</v>
      </c>
      <c r="I9" s="15" t="e">
        <f>((E50+E41+E45+E46)/(E34+E33-E39-E40))*100</f>
        <v>#DIV/0!</v>
      </c>
      <c r="J9" s="17">
        <f>IF(E50+E41+E45+E46&lt;=0,0, IF(E34+E33-E39-E40&lt;=0,0, IF(I9&lt;6,1, IF(I9&gt;15,3,2))))</f>
        <v>0</v>
      </c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" x14ac:dyDescent="0.3">
      <c r="A10" s="6"/>
      <c r="B10" s="99" t="s">
        <v>123</v>
      </c>
      <c r="C10" s="97" t="s">
        <v>8</v>
      </c>
      <c r="D10" s="11" t="s">
        <v>183</v>
      </c>
      <c r="E10" s="164"/>
      <c r="F10" s="101"/>
      <c r="G10" s="16">
        <v>5</v>
      </c>
      <c r="H10" s="14" t="s">
        <v>17</v>
      </c>
      <c r="I10" s="15" t="e">
        <f>((E20-E22-E26-E21)/E16)*100</f>
        <v>#DIV/0!</v>
      </c>
      <c r="J10" s="17">
        <f>IF(E16&lt;=0,0, IF((I10)&gt;=100,0,IF(I10&lt;55,3,IF(I10&gt;70,1,2))))</f>
        <v>0</v>
      </c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" x14ac:dyDescent="0.3">
      <c r="A11" s="6"/>
      <c r="B11" s="99" t="s">
        <v>125</v>
      </c>
      <c r="C11" s="97" t="s">
        <v>124</v>
      </c>
      <c r="D11" s="11" t="s">
        <v>184</v>
      </c>
      <c r="E11" s="164"/>
      <c r="F11" s="101"/>
      <c r="G11" s="16">
        <v>6</v>
      </c>
      <c r="H11" s="14" t="s">
        <v>12</v>
      </c>
      <c r="I11" s="15" t="e">
        <f>(E48+E42+E43+E44+E47)/E49</f>
        <v>#DIV/0!</v>
      </c>
      <c r="J11" s="17">
        <f>IF(AND(E49=0,(E48+E42+E43+E44+E47)&lt;=0),0, IF(E49=0,3, IF(I11&lt;=0,0, IF(I11&lt;1.1,1,IF(I11&gt;2.1,3,2)))))</f>
        <v>0</v>
      </c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" x14ac:dyDescent="0.3">
      <c r="A12" s="6"/>
      <c r="B12" s="99" t="s">
        <v>207</v>
      </c>
      <c r="C12" s="97" t="s">
        <v>139</v>
      </c>
      <c r="D12" s="11" t="s">
        <v>185</v>
      </c>
      <c r="E12" s="164"/>
      <c r="F12" s="101"/>
      <c r="G12" s="16">
        <v>7</v>
      </c>
      <c r="H12" s="14" t="s">
        <v>14</v>
      </c>
      <c r="I12" s="15" t="e">
        <f>(E20-E22-E26-E21-(E13+E14))/(E50+E41+E45+E46)</f>
        <v>#DIV/0!</v>
      </c>
      <c r="J12" s="17">
        <f>IF((E50+E41+E45+E46)&lt;=0,0,IF(I12&lt;5,3,IF(I12&gt;7,1,2)))</f>
        <v>0</v>
      </c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" x14ac:dyDescent="0.3">
      <c r="A13" s="6"/>
      <c r="B13" s="99" t="s">
        <v>126</v>
      </c>
      <c r="C13" s="97" t="s">
        <v>9</v>
      </c>
      <c r="D13" s="11" t="s">
        <v>211</v>
      </c>
      <c r="E13" s="164"/>
      <c r="F13" s="101"/>
      <c r="G13" s="16">
        <v>8</v>
      </c>
      <c r="H13" s="14" t="s">
        <v>13</v>
      </c>
      <c r="I13" s="15" t="e">
        <f>(E8+E15+E12-E23-E24-E25-E28-E27-E22)/E9</f>
        <v>#DIV/0!</v>
      </c>
      <c r="J13" s="17">
        <f>IF((E9)&lt;=0,1,IF(I13&lt;0.5,1,IF(I13&gt;0.7,3,2)))</f>
        <v>1</v>
      </c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" x14ac:dyDescent="0.3">
      <c r="A14" s="6"/>
      <c r="B14" s="99" t="s">
        <v>115</v>
      </c>
      <c r="C14" s="97" t="s">
        <v>169</v>
      </c>
      <c r="D14" s="11" t="s">
        <v>212</v>
      </c>
      <c r="E14" s="164"/>
      <c r="F14" s="101"/>
      <c r="G14" s="16">
        <v>9</v>
      </c>
      <c r="H14" s="14" t="s">
        <v>104</v>
      </c>
      <c r="I14" s="15" t="e">
        <f>(E10-E11+E13+E14)/(E23-E26+E24+E25)</f>
        <v>#DIV/0!</v>
      </c>
      <c r="J14" s="17">
        <f>IF(AND((E10-E11+E13+E14)=0,(E23-E26+E24+E25)=0),1,IF((E23-E26+E24+E25)&lt;=0,3,IF(I14&lt;1,1,IF(I14&gt;1.5,3,2))))</f>
        <v>1</v>
      </c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" x14ac:dyDescent="0.3">
      <c r="A15" s="6"/>
      <c r="B15" s="99" t="s">
        <v>138</v>
      </c>
      <c r="C15" s="104" t="s">
        <v>139</v>
      </c>
      <c r="D15" s="11" t="s">
        <v>188</v>
      </c>
      <c r="E15" s="164"/>
      <c r="F15" s="101"/>
      <c r="G15" s="16">
        <v>10</v>
      </c>
      <c r="H15" s="14" t="s">
        <v>105</v>
      </c>
      <c r="I15" s="15" t="e">
        <f>((E7-'2018-ÚČ'!E7+E41)/'2018-ÚČ'!E7)*100</f>
        <v>#DIV/0!</v>
      </c>
      <c r="J15" s="17">
        <f>IF(AND(E7=0,E41=0,'2018-ÚČ'!E7=0),0, IF('2018-ÚČ'!E7=0,3, IF(I15&lt;=0,0, IF(I15&lt;2.51,1, IF(I15&gt;5,3,2)))))</f>
        <v>0</v>
      </c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5" thickBot="1" x14ac:dyDescent="0.35">
      <c r="A16" s="112"/>
      <c r="C16" s="97" t="s">
        <v>1</v>
      </c>
      <c r="D16" s="11" t="s">
        <v>213</v>
      </c>
      <c r="E16" s="164"/>
      <c r="F16" s="101"/>
      <c r="G16" s="18" t="s">
        <v>39</v>
      </c>
      <c r="H16" s="19" t="s">
        <v>244</v>
      </c>
      <c r="I16" s="19"/>
      <c r="J16" s="20">
        <f>SUM(J6:J15)</f>
        <v>3</v>
      </c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5" thickTop="1" x14ac:dyDescent="0.3">
      <c r="A17" s="6"/>
      <c r="B17" s="99" t="s">
        <v>116</v>
      </c>
      <c r="C17" s="97" t="s">
        <v>111</v>
      </c>
      <c r="D17" s="11" t="s">
        <v>214</v>
      </c>
      <c r="E17" s="164"/>
      <c r="F17" s="101"/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" x14ac:dyDescent="0.3">
      <c r="A18" s="6"/>
      <c r="B18" s="99" t="s">
        <v>117</v>
      </c>
      <c r="C18" s="97" t="s">
        <v>127</v>
      </c>
      <c r="D18" s="11" t="s">
        <v>191</v>
      </c>
      <c r="E18" s="164"/>
      <c r="F18" s="101"/>
      <c r="G18" s="5"/>
      <c r="H18" s="5"/>
      <c r="I18" s="5"/>
      <c r="J18" s="5"/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" x14ac:dyDescent="0.3">
      <c r="A19" s="6"/>
      <c r="B19" s="99" t="s">
        <v>128</v>
      </c>
      <c r="C19" s="97" t="s">
        <v>0</v>
      </c>
      <c r="D19" s="11" t="s">
        <v>66</v>
      </c>
      <c r="E19" s="164"/>
      <c r="F19" s="101"/>
      <c r="G19" s="5"/>
      <c r="H19" s="5"/>
      <c r="I19" s="5"/>
      <c r="J19" s="5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" x14ac:dyDescent="0.3">
      <c r="A20" s="6"/>
      <c r="B20" s="99" t="s">
        <v>129</v>
      </c>
      <c r="C20" s="97" t="s">
        <v>2</v>
      </c>
      <c r="D20" s="11" t="s">
        <v>37</v>
      </c>
      <c r="E20" s="164"/>
      <c r="F20" s="101"/>
      <c r="G20" s="5"/>
      <c r="H20" s="5"/>
      <c r="I20" s="5"/>
      <c r="J20" s="82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" x14ac:dyDescent="0.3">
      <c r="A21" s="6"/>
      <c r="B21" s="99" t="s">
        <v>118</v>
      </c>
      <c r="C21" s="97" t="s">
        <v>3</v>
      </c>
      <c r="D21" s="11" t="s">
        <v>99</v>
      </c>
      <c r="E21" s="164"/>
      <c r="F21" s="101"/>
      <c r="G21" s="5"/>
      <c r="H21" s="5"/>
      <c r="I21" s="5"/>
      <c r="J21" s="82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" x14ac:dyDescent="0.3">
      <c r="A22" s="6"/>
      <c r="B22" s="99" t="s">
        <v>130</v>
      </c>
      <c r="C22" s="97" t="s">
        <v>131</v>
      </c>
      <c r="D22" s="11" t="s">
        <v>215</v>
      </c>
      <c r="E22" s="164"/>
      <c r="F22" s="101"/>
      <c r="G22" s="5"/>
      <c r="H22" s="5"/>
      <c r="I22" s="81"/>
      <c r="J22" s="5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" x14ac:dyDescent="0.3">
      <c r="A23" s="6"/>
      <c r="B23" s="99" t="s">
        <v>132</v>
      </c>
      <c r="C23" s="97" t="s">
        <v>5</v>
      </c>
      <c r="D23" s="11" t="s">
        <v>216</v>
      </c>
      <c r="E23" s="164"/>
      <c r="F23" s="101"/>
      <c r="G23" s="5"/>
      <c r="H23" s="5"/>
      <c r="I23" s="5"/>
      <c r="J23" s="5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" x14ac:dyDescent="0.3">
      <c r="A24" s="6"/>
      <c r="B24" s="99" t="s">
        <v>123</v>
      </c>
      <c r="C24" s="97" t="s">
        <v>135</v>
      </c>
      <c r="D24" s="11" t="s">
        <v>217</v>
      </c>
      <c r="E24" s="164"/>
      <c r="F24" s="101"/>
      <c r="G24" s="5"/>
      <c r="H24" s="5"/>
      <c r="I24" s="5"/>
      <c r="J24" s="5"/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" x14ac:dyDescent="0.3">
      <c r="A25" s="6"/>
      <c r="B25" s="99" t="s">
        <v>136</v>
      </c>
      <c r="C25" s="97" t="s">
        <v>6</v>
      </c>
      <c r="D25" s="121" t="s">
        <v>218</v>
      </c>
      <c r="E25" s="164"/>
      <c r="F25" s="101"/>
      <c r="G25" s="5"/>
      <c r="H25" s="5"/>
      <c r="I25" s="5"/>
      <c r="J25" s="5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" x14ac:dyDescent="0.3">
      <c r="A26" s="6"/>
      <c r="B26" s="99" t="s">
        <v>134</v>
      </c>
      <c r="C26" s="97" t="s">
        <v>133</v>
      </c>
      <c r="D26" s="11" t="s">
        <v>219</v>
      </c>
      <c r="E26" s="164"/>
      <c r="F26" s="101"/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" x14ac:dyDescent="0.3">
      <c r="A27" s="6"/>
      <c r="B27" s="152" t="s">
        <v>126</v>
      </c>
      <c r="C27" s="153" t="s">
        <v>137</v>
      </c>
      <c r="D27" s="121" t="s">
        <v>220</v>
      </c>
      <c r="E27" s="164"/>
      <c r="F27" s="101"/>
      <c r="G27" s="5"/>
      <c r="H27" s="5"/>
      <c r="I27" s="5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5" thickBot="1" x14ac:dyDescent="0.35">
      <c r="A28" s="6"/>
      <c r="B28" s="100" t="s">
        <v>138</v>
      </c>
      <c r="C28" s="98" t="s">
        <v>137</v>
      </c>
      <c r="D28" s="13" t="s">
        <v>221</v>
      </c>
      <c r="E28" s="133"/>
      <c r="F28" s="101"/>
      <c r="G28" s="5"/>
      <c r="H28" s="5"/>
      <c r="I28" s="5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5" thickTop="1" x14ac:dyDescent="0.3">
      <c r="A29" s="6"/>
      <c r="B29" s="6"/>
      <c r="C29" s="5"/>
      <c r="D29" s="5"/>
      <c r="E29" s="6"/>
      <c r="F29" s="129"/>
      <c r="G29" s="5"/>
      <c r="H29" s="5"/>
      <c r="I29" s="5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" x14ac:dyDescent="0.3">
      <c r="A30" s="6"/>
      <c r="B30" s="8"/>
      <c r="C30" s="21" t="s">
        <v>235</v>
      </c>
      <c r="D30" s="8"/>
      <c r="E30" s="134"/>
      <c r="F30" s="129"/>
      <c r="G30" s="5"/>
      <c r="H30" s="5"/>
      <c r="I30" s="5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5" thickBot="1" x14ac:dyDescent="0.35">
      <c r="A31" s="6"/>
      <c r="B31" s="6"/>
      <c r="C31" s="5"/>
      <c r="D31" s="5"/>
      <c r="E31" s="129"/>
      <c r="F31" s="129"/>
      <c r="G31" s="5"/>
      <c r="H31" s="5"/>
      <c r="I31" s="5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1" thickTop="1" x14ac:dyDescent="0.3">
      <c r="A32" s="6"/>
      <c r="B32" s="154" t="s">
        <v>122</v>
      </c>
      <c r="C32" s="159" t="s">
        <v>18</v>
      </c>
      <c r="D32" s="155" t="s">
        <v>19</v>
      </c>
      <c r="E32" s="130" t="s">
        <v>20</v>
      </c>
      <c r="F32" s="142"/>
      <c r="G32" s="5"/>
      <c r="H32" s="5"/>
      <c r="I32" s="5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" x14ac:dyDescent="0.3">
      <c r="A33" s="6"/>
      <c r="B33" s="101" t="s">
        <v>141</v>
      </c>
      <c r="C33" s="97" t="s">
        <v>142</v>
      </c>
      <c r="D33" s="11" t="s">
        <v>21</v>
      </c>
      <c r="E33" s="164"/>
      <c r="F33" s="101"/>
      <c r="G33" s="5"/>
      <c r="H33" s="5"/>
      <c r="I33" s="5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" x14ac:dyDescent="0.3">
      <c r="A34" s="6"/>
      <c r="B34" s="101" t="s">
        <v>119</v>
      </c>
      <c r="C34" s="97" t="s">
        <v>22</v>
      </c>
      <c r="D34" s="11" t="s">
        <v>25</v>
      </c>
      <c r="E34" s="164"/>
      <c r="F34" s="101"/>
      <c r="G34" s="5"/>
      <c r="H34" s="5"/>
      <c r="I34" s="5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" x14ac:dyDescent="0.3">
      <c r="A35" s="6"/>
      <c r="B35" s="101" t="s">
        <v>168</v>
      </c>
      <c r="C35" s="97" t="s">
        <v>26</v>
      </c>
      <c r="D35" s="11" t="s">
        <v>171</v>
      </c>
      <c r="E35" s="164"/>
      <c r="F35" s="101"/>
      <c r="G35" s="5"/>
      <c r="H35" s="5"/>
      <c r="I35" s="5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" x14ac:dyDescent="0.3">
      <c r="A36" s="6"/>
      <c r="B36" s="101" t="s">
        <v>140</v>
      </c>
      <c r="C36" s="97" t="s">
        <v>23</v>
      </c>
      <c r="D36" s="11" t="s">
        <v>24</v>
      </c>
      <c r="E36" s="164"/>
      <c r="F36" s="101"/>
      <c r="G36" s="5"/>
      <c r="H36" s="5"/>
      <c r="I36" s="5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" x14ac:dyDescent="0.3">
      <c r="A37" s="6"/>
      <c r="B37" s="101" t="s">
        <v>146</v>
      </c>
      <c r="C37" s="97" t="s">
        <v>147</v>
      </c>
      <c r="D37" s="11" t="s">
        <v>173</v>
      </c>
      <c r="E37" s="164"/>
      <c r="F37" s="101"/>
      <c r="G37" s="5"/>
      <c r="H37" s="5"/>
      <c r="I37" s="5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" x14ac:dyDescent="0.3">
      <c r="A38" s="6"/>
      <c r="B38" s="101" t="s">
        <v>149</v>
      </c>
      <c r="C38" s="97" t="s">
        <v>148</v>
      </c>
      <c r="D38" s="11" t="s">
        <v>174</v>
      </c>
      <c r="E38" s="164"/>
      <c r="F38" s="101"/>
      <c r="G38" s="5"/>
      <c r="H38" s="5"/>
      <c r="I38" s="5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" x14ac:dyDescent="0.3">
      <c r="A39" s="6"/>
      <c r="B39" s="101" t="s">
        <v>112</v>
      </c>
      <c r="C39" s="97" t="s">
        <v>143</v>
      </c>
      <c r="D39" s="11" t="s">
        <v>172</v>
      </c>
      <c r="E39" s="164"/>
      <c r="F39" s="101"/>
      <c r="G39" s="5"/>
      <c r="H39" s="5"/>
      <c r="I39" s="5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" x14ac:dyDescent="0.3">
      <c r="A40" s="6"/>
      <c r="B40" s="101" t="s">
        <v>144</v>
      </c>
      <c r="C40" s="97" t="s">
        <v>145</v>
      </c>
      <c r="D40" s="11" t="s">
        <v>27</v>
      </c>
      <c r="E40" s="164"/>
      <c r="F40" s="101"/>
      <c r="G40" s="5"/>
      <c r="H40" s="5"/>
      <c r="I40" s="5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" x14ac:dyDescent="0.3">
      <c r="A41" s="6"/>
      <c r="B41" s="101" t="s">
        <v>150</v>
      </c>
      <c r="C41" s="97" t="s">
        <v>151</v>
      </c>
      <c r="D41" s="11" t="s">
        <v>175</v>
      </c>
      <c r="E41" s="164"/>
      <c r="F41" s="101"/>
      <c r="G41" s="5"/>
      <c r="H41" s="5"/>
      <c r="I41" s="5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" x14ac:dyDescent="0.3">
      <c r="A42" s="6"/>
      <c r="B42" s="101" t="s">
        <v>156</v>
      </c>
      <c r="C42" s="103" t="s">
        <v>157</v>
      </c>
      <c r="D42" s="120" t="s">
        <v>177</v>
      </c>
      <c r="E42" s="164"/>
      <c r="F42" s="101"/>
      <c r="G42" s="5"/>
      <c r="H42" s="5"/>
      <c r="I42" s="5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" x14ac:dyDescent="0.3">
      <c r="A43" s="6"/>
      <c r="B43" s="101" t="s">
        <v>158</v>
      </c>
      <c r="C43" s="103" t="s">
        <v>159</v>
      </c>
      <c r="D43" s="120" t="s">
        <v>28</v>
      </c>
      <c r="E43" s="164"/>
      <c r="F43" s="101"/>
      <c r="G43" s="5"/>
      <c r="H43" s="5"/>
      <c r="I43" s="5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3">
      <c r="A44" s="6"/>
      <c r="B44" s="101" t="s">
        <v>160</v>
      </c>
      <c r="C44" s="103" t="s">
        <v>161</v>
      </c>
      <c r="D44" s="120" t="s">
        <v>178</v>
      </c>
      <c r="E44" s="164"/>
      <c r="F44" s="101"/>
      <c r="G44" s="5"/>
      <c r="H44" s="5"/>
      <c r="I44" s="5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3">
      <c r="A45" s="6"/>
      <c r="B45" s="101" t="s">
        <v>152</v>
      </c>
      <c r="C45" s="97" t="s">
        <v>153</v>
      </c>
      <c r="D45" s="11" t="s">
        <v>29</v>
      </c>
      <c r="E45" s="164"/>
      <c r="F45" s="101"/>
      <c r="G45" s="5"/>
      <c r="H45" s="5"/>
      <c r="I45" s="5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8" customHeight="1" x14ac:dyDescent="0.3">
      <c r="A46" s="6"/>
      <c r="B46" s="101" t="s">
        <v>155</v>
      </c>
      <c r="C46" s="97" t="s">
        <v>208</v>
      </c>
      <c r="D46" s="11" t="s">
        <v>176</v>
      </c>
      <c r="E46" s="164"/>
      <c r="F46" s="101"/>
      <c r="G46" s="5"/>
      <c r="H46" s="5"/>
      <c r="I46" s="5"/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5.75" customHeight="1" x14ac:dyDescent="0.3">
      <c r="A47" s="6"/>
      <c r="B47" s="101" t="s">
        <v>162</v>
      </c>
      <c r="C47" s="103" t="s">
        <v>163</v>
      </c>
      <c r="D47" s="120" t="s">
        <v>179</v>
      </c>
      <c r="E47" s="164"/>
      <c r="F47" s="101"/>
      <c r="G47" s="5"/>
      <c r="H47" s="5"/>
      <c r="I47" s="5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" x14ac:dyDescent="0.3">
      <c r="A48" s="6"/>
      <c r="B48" s="101" t="s">
        <v>121</v>
      </c>
      <c r="C48" s="97" t="s">
        <v>164</v>
      </c>
      <c r="D48" s="11" t="s">
        <v>30</v>
      </c>
      <c r="E48" s="164"/>
      <c r="F48" s="101"/>
      <c r="G48" s="5"/>
      <c r="H48" s="5"/>
      <c r="I48" s="5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" x14ac:dyDescent="0.3">
      <c r="A49" s="6"/>
      <c r="B49" s="101" t="s">
        <v>165</v>
      </c>
      <c r="C49" s="97" t="s">
        <v>166</v>
      </c>
      <c r="D49" s="11" t="s">
        <v>31</v>
      </c>
      <c r="E49" s="164"/>
      <c r="F49" s="101"/>
      <c r="G49" s="5"/>
      <c r="H49" s="5"/>
      <c r="I49" s="5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5" thickBot="1" x14ac:dyDescent="0.35">
      <c r="A50" s="6"/>
      <c r="B50" s="102" t="s">
        <v>120</v>
      </c>
      <c r="C50" s="98" t="s">
        <v>167</v>
      </c>
      <c r="D50" s="13" t="s">
        <v>180</v>
      </c>
      <c r="E50" s="133"/>
      <c r="F50" s="101"/>
      <c r="G50" s="5"/>
      <c r="H50" s="5"/>
      <c r="I50" s="5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5" thickTop="1" x14ac:dyDescent="0.3">
      <c r="A51" s="6"/>
      <c r="B51" s="6"/>
      <c r="C51" s="5"/>
      <c r="D51" s="22"/>
      <c r="E51" s="137"/>
      <c r="F51" s="129"/>
      <c r="G51" s="5"/>
      <c r="H51" s="5"/>
      <c r="I51" s="5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" x14ac:dyDescent="0.3">
      <c r="A52" s="6"/>
      <c r="F52" s="129"/>
      <c r="G52" s="1"/>
      <c r="H52" s="1"/>
      <c r="I52" s="1"/>
      <c r="J52" s="1"/>
      <c r="K52" s="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" x14ac:dyDescent="0.3">
      <c r="F53" s="13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" x14ac:dyDescent="0.3">
      <c r="F54" s="13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" x14ac:dyDescent="0.3">
      <c r="F55" s="13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" x14ac:dyDescent="0.3">
      <c r="C56" s="1"/>
      <c r="D56" s="2"/>
      <c r="E56" s="139"/>
      <c r="F56" s="13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" x14ac:dyDescent="0.3">
      <c r="C57" s="1"/>
      <c r="D57" s="2"/>
      <c r="E57" s="139"/>
      <c r="F57" s="13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" x14ac:dyDescent="0.3">
      <c r="C58" s="1"/>
      <c r="D58" s="2"/>
      <c r="E58" s="139"/>
      <c r="F58" s="13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" x14ac:dyDescent="0.3">
      <c r="C59" s="1"/>
      <c r="D59" s="2"/>
      <c r="E59" s="139"/>
      <c r="F59" s="13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" x14ac:dyDescent="0.3">
      <c r="C60" s="1"/>
      <c r="D60" s="2"/>
      <c r="E60" s="139"/>
      <c r="F60" s="13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" x14ac:dyDescent="0.3">
      <c r="C61" s="1"/>
      <c r="D61" s="2"/>
      <c r="E61" s="139"/>
      <c r="F61" s="13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" x14ac:dyDescent="0.3">
      <c r="C62" s="1"/>
      <c r="D62" s="2"/>
      <c r="E62" s="139"/>
      <c r="F62" s="13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" x14ac:dyDescent="0.3">
      <c r="C63" s="1"/>
      <c r="D63" s="2"/>
      <c r="E63" s="139"/>
      <c r="F63" s="13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" x14ac:dyDescent="0.3">
      <c r="C64" s="1"/>
      <c r="D64" s="2"/>
      <c r="E64" s="139"/>
      <c r="F64" s="13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" x14ac:dyDescent="0.3">
      <c r="C65" s="1"/>
      <c r="D65" s="2"/>
      <c r="E65" s="139"/>
      <c r="F65" s="13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" x14ac:dyDescent="0.3">
      <c r="C66" s="1"/>
      <c r="D66" s="2"/>
      <c r="E66" s="139"/>
      <c r="F66" s="13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" x14ac:dyDescent="0.3">
      <c r="C67" s="1"/>
      <c r="D67" s="2"/>
      <c r="E67" s="139"/>
      <c r="F67" s="13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" x14ac:dyDescent="0.3">
      <c r="C68" s="1"/>
      <c r="D68" s="2"/>
      <c r="E68" s="139"/>
      <c r="F68" s="13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" x14ac:dyDescent="0.3">
      <c r="C69" s="1"/>
      <c r="D69" s="2"/>
      <c r="E69" s="139"/>
      <c r="F69" s="13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" x14ac:dyDescent="0.3">
      <c r="C70" s="1"/>
      <c r="D70" s="2"/>
      <c r="E70" s="139"/>
      <c r="F70" s="13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" x14ac:dyDescent="0.3">
      <c r="C71" s="1"/>
      <c r="D71" s="2"/>
      <c r="E71" s="139"/>
      <c r="F71" s="13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" x14ac:dyDescent="0.3">
      <c r="C72" s="1"/>
      <c r="D72" s="2"/>
      <c r="E72" s="139"/>
      <c r="F72" s="13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" x14ac:dyDescent="0.3">
      <c r="C73" s="1"/>
      <c r="D73" s="2"/>
      <c r="E73" s="139"/>
      <c r="F73" s="13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" x14ac:dyDescent="0.3">
      <c r="C74" s="1"/>
      <c r="D74" s="2"/>
      <c r="E74" s="139"/>
      <c r="F74" s="13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" x14ac:dyDescent="0.3">
      <c r="C75" s="1"/>
      <c r="D75" s="2"/>
      <c r="E75" s="139"/>
      <c r="F75" s="13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" x14ac:dyDescent="0.3">
      <c r="C76" s="1"/>
      <c r="D76" s="2"/>
      <c r="E76" s="139"/>
      <c r="F76" s="13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" x14ac:dyDescent="0.3">
      <c r="C77" s="1"/>
      <c r="D77" s="2"/>
      <c r="E77" s="139"/>
      <c r="F77" s="13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" x14ac:dyDescent="0.3">
      <c r="C78" s="1"/>
      <c r="D78" s="2"/>
      <c r="E78" s="139"/>
      <c r="F78" s="13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" x14ac:dyDescent="0.3">
      <c r="C79" s="1"/>
      <c r="D79" s="2"/>
      <c r="E79" s="139"/>
      <c r="F79" s="13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" x14ac:dyDescent="0.3">
      <c r="C80" s="1"/>
      <c r="D80" s="2"/>
      <c r="E80" s="139"/>
      <c r="F80" s="13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" x14ac:dyDescent="0.3">
      <c r="C81" s="1"/>
      <c r="D81" s="2"/>
      <c r="E81" s="139"/>
      <c r="F81" s="13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" x14ac:dyDescent="0.3">
      <c r="C82" s="1"/>
      <c r="D82" s="2"/>
      <c r="E82" s="139"/>
      <c r="F82" s="13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" x14ac:dyDescent="0.3">
      <c r="C83" s="1"/>
      <c r="D83" s="2"/>
      <c r="E83" s="139"/>
      <c r="F83" s="13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" x14ac:dyDescent="0.3">
      <c r="C84" s="1"/>
      <c r="D84" s="2"/>
      <c r="E84" s="139"/>
      <c r="F84" s="13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" x14ac:dyDescent="0.3">
      <c r="C85" s="1"/>
      <c r="D85" s="2"/>
      <c r="E85" s="139"/>
      <c r="F85" s="13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" x14ac:dyDescent="0.3">
      <c r="C86" s="1"/>
      <c r="D86" s="2"/>
      <c r="E86" s="139"/>
      <c r="F86" s="13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" x14ac:dyDescent="0.3">
      <c r="C87" s="1"/>
      <c r="D87" s="2"/>
      <c r="E87" s="139"/>
      <c r="F87" s="13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" x14ac:dyDescent="0.3">
      <c r="C88" s="1"/>
      <c r="D88" s="2"/>
      <c r="E88" s="139"/>
      <c r="F88" s="13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" x14ac:dyDescent="0.3">
      <c r="C89" s="1"/>
      <c r="D89" s="2"/>
      <c r="E89" s="139"/>
      <c r="F89" s="13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" x14ac:dyDescent="0.3">
      <c r="C90" s="1"/>
      <c r="D90" s="2"/>
      <c r="E90" s="139"/>
      <c r="F90" s="13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" x14ac:dyDescent="0.3">
      <c r="C91" s="1"/>
      <c r="D91" s="2"/>
      <c r="E91" s="139"/>
      <c r="F91" s="13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" x14ac:dyDescent="0.3">
      <c r="C92" s="1"/>
      <c r="D92" s="2"/>
      <c r="E92" s="139"/>
      <c r="F92" s="13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" x14ac:dyDescent="0.3">
      <c r="C93" s="1"/>
      <c r="D93" s="2"/>
      <c r="E93" s="139"/>
      <c r="F93" s="13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" x14ac:dyDescent="0.3">
      <c r="C94" s="1"/>
      <c r="D94" s="2"/>
      <c r="E94" s="139"/>
      <c r="F94" s="13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" x14ac:dyDescent="0.3">
      <c r="C95" s="1"/>
      <c r="D95" s="2"/>
      <c r="E95" s="139"/>
      <c r="F95" s="13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" x14ac:dyDescent="0.3">
      <c r="C96" s="1"/>
      <c r="D96" s="2"/>
      <c r="E96" s="139"/>
      <c r="F96" s="13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" x14ac:dyDescent="0.3">
      <c r="C97" s="1"/>
      <c r="D97" s="2"/>
      <c r="E97" s="139"/>
      <c r="F97" s="13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" x14ac:dyDescent="0.3">
      <c r="C98" s="1"/>
      <c r="D98" s="2"/>
      <c r="E98" s="139"/>
      <c r="F98" s="13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" x14ac:dyDescent="0.3">
      <c r="C99" s="1"/>
      <c r="D99" s="2"/>
      <c r="E99" s="139"/>
      <c r="F99" s="13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" x14ac:dyDescent="0.3">
      <c r="C100" s="1"/>
      <c r="D100" s="2"/>
      <c r="E100" s="139"/>
      <c r="F100" s="13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" x14ac:dyDescent="0.3">
      <c r="C101" s="1"/>
      <c r="D101" s="2"/>
      <c r="E101" s="139"/>
      <c r="F101" s="13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" x14ac:dyDescent="0.3">
      <c r="C102" s="1"/>
      <c r="D102" s="2"/>
      <c r="E102" s="139"/>
      <c r="F102" s="13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" x14ac:dyDescent="0.3">
      <c r="C103" s="1"/>
      <c r="D103" s="2"/>
      <c r="E103" s="139"/>
      <c r="F103" s="13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" x14ac:dyDescent="0.3">
      <c r="C104" s="1"/>
      <c r="D104" s="2"/>
      <c r="E104" s="139"/>
      <c r="F104" s="13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" x14ac:dyDescent="0.3">
      <c r="C105" s="1"/>
      <c r="D105" s="2"/>
      <c r="E105" s="139"/>
      <c r="F105" s="13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" x14ac:dyDescent="0.3">
      <c r="C106" s="1"/>
      <c r="D106" s="2"/>
      <c r="E106" s="139"/>
      <c r="F106" s="13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" x14ac:dyDescent="0.3">
      <c r="C107" s="1"/>
      <c r="D107" s="2"/>
      <c r="E107" s="139"/>
      <c r="F107" s="13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" x14ac:dyDescent="0.3">
      <c r="C108" s="1"/>
      <c r="D108" s="2"/>
      <c r="E108" s="139"/>
      <c r="F108" s="13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" x14ac:dyDescent="0.3">
      <c r="C109" s="1"/>
      <c r="D109" s="2"/>
      <c r="E109" s="139"/>
      <c r="F109" s="13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" x14ac:dyDescent="0.3">
      <c r="C110" s="1"/>
      <c r="D110" s="2"/>
      <c r="E110" s="139"/>
      <c r="F110" s="13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" x14ac:dyDescent="0.3">
      <c r="C111" s="1"/>
      <c r="D111" s="2"/>
      <c r="E111" s="139"/>
      <c r="F111" s="13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" x14ac:dyDescent="0.3">
      <c r="C112" s="1"/>
      <c r="D112" s="2"/>
      <c r="E112" s="139"/>
      <c r="F112" s="13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" x14ac:dyDescent="0.3">
      <c r="C113" s="1"/>
      <c r="D113" s="2"/>
      <c r="E113" s="139"/>
      <c r="F113" s="13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" x14ac:dyDescent="0.3">
      <c r="C114" s="1"/>
      <c r="D114" s="2"/>
      <c r="E114" s="139"/>
      <c r="F114" s="13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" x14ac:dyDescent="0.3">
      <c r="C115" s="1"/>
      <c r="D115" s="2"/>
      <c r="E115" s="139"/>
      <c r="F115" s="13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" x14ac:dyDescent="0.3">
      <c r="C116" s="1"/>
      <c r="D116" s="2"/>
      <c r="E116" s="139"/>
      <c r="F116" s="13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" x14ac:dyDescent="0.3">
      <c r="C117" s="1"/>
      <c r="D117" s="2"/>
      <c r="E117" s="139"/>
      <c r="F117" s="13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" x14ac:dyDescent="0.3">
      <c r="C118" s="1"/>
      <c r="D118" s="2"/>
      <c r="E118" s="139"/>
      <c r="F118" s="13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" x14ac:dyDescent="0.3">
      <c r="C119" s="1"/>
      <c r="D119" s="2"/>
      <c r="E119" s="139"/>
      <c r="F119" s="13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" x14ac:dyDescent="0.3">
      <c r="C120" s="1"/>
      <c r="D120" s="2"/>
      <c r="E120" s="139"/>
      <c r="F120" s="13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" x14ac:dyDescent="0.3">
      <c r="C121" s="1"/>
      <c r="D121" s="2"/>
      <c r="E121" s="139"/>
      <c r="F121" s="13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" x14ac:dyDescent="0.3">
      <c r="C122" s="1"/>
      <c r="D122" s="2"/>
      <c r="E122" s="139"/>
      <c r="F122" s="13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" x14ac:dyDescent="0.3">
      <c r="C123" s="1"/>
      <c r="D123" s="2"/>
      <c r="E123" s="139"/>
      <c r="F123" s="13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" x14ac:dyDescent="0.3">
      <c r="C124" s="1"/>
      <c r="D124" s="2"/>
      <c r="E124" s="139"/>
      <c r="F124" s="13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" x14ac:dyDescent="0.3">
      <c r="C125" s="1"/>
      <c r="D125" s="2"/>
      <c r="E125" s="139"/>
      <c r="F125" s="13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" x14ac:dyDescent="0.3">
      <c r="C126" s="1"/>
      <c r="D126" s="2"/>
      <c r="E126" s="139"/>
      <c r="F126" s="13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" x14ac:dyDescent="0.3">
      <c r="C127" s="1"/>
      <c r="D127" s="2"/>
      <c r="E127" s="139"/>
      <c r="F127" s="13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" x14ac:dyDescent="0.3">
      <c r="C128" s="1"/>
      <c r="D128" s="2"/>
      <c r="E128" s="139"/>
      <c r="F128" s="13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" x14ac:dyDescent="0.3">
      <c r="C129" s="1"/>
      <c r="D129" s="2"/>
      <c r="E129" s="139"/>
      <c r="F129" s="13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" x14ac:dyDescent="0.3">
      <c r="C130" s="1"/>
      <c r="D130" s="2"/>
      <c r="E130" s="139"/>
      <c r="F130" s="13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" x14ac:dyDescent="0.3">
      <c r="C131" s="1"/>
      <c r="D131" s="2"/>
      <c r="E131" s="139"/>
      <c r="F131" s="13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" x14ac:dyDescent="0.3">
      <c r="C132" s="1"/>
      <c r="D132" s="2"/>
      <c r="E132" s="139"/>
      <c r="F132" s="13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" x14ac:dyDescent="0.3">
      <c r="C133" s="1"/>
      <c r="D133" s="2"/>
      <c r="E133" s="139"/>
      <c r="F133" s="13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" x14ac:dyDescent="0.3">
      <c r="C134" s="1"/>
      <c r="D134" s="2"/>
      <c r="E134" s="139"/>
      <c r="F134" s="13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" x14ac:dyDescent="0.3">
      <c r="C135" s="1"/>
      <c r="D135" s="2"/>
      <c r="E135" s="139"/>
      <c r="F135" s="13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" x14ac:dyDescent="0.3">
      <c r="C136" s="1"/>
      <c r="D136" s="2"/>
      <c r="E136" s="139"/>
      <c r="F136" s="13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" x14ac:dyDescent="0.3">
      <c r="C137" s="1"/>
      <c r="D137" s="2"/>
      <c r="E137" s="139"/>
      <c r="F137" s="13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" x14ac:dyDescent="0.3">
      <c r="C138" s="1"/>
      <c r="D138" s="2"/>
      <c r="E138" s="139"/>
      <c r="F138" s="13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" x14ac:dyDescent="0.3">
      <c r="C139" s="1"/>
      <c r="D139" s="2"/>
      <c r="E139" s="139"/>
      <c r="F139" s="13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" x14ac:dyDescent="0.3">
      <c r="C140" s="1"/>
      <c r="D140" s="2"/>
      <c r="E140" s="139"/>
      <c r="F140" s="13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" x14ac:dyDescent="0.3">
      <c r="C141" s="1"/>
      <c r="D141" s="2"/>
      <c r="E141" s="139"/>
      <c r="F141" s="13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" x14ac:dyDescent="0.3">
      <c r="C142" s="1"/>
      <c r="D142" s="2"/>
      <c r="E142" s="139"/>
      <c r="F142" s="13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" x14ac:dyDescent="0.3">
      <c r="C143" s="1"/>
      <c r="D143" s="2"/>
      <c r="E143" s="139"/>
      <c r="F143" s="13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" x14ac:dyDescent="0.3">
      <c r="C144" s="1"/>
      <c r="D144" s="2"/>
      <c r="E144" s="139"/>
      <c r="F144" s="13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" x14ac:dyDescent="0.3">
      <c r="C145" s="1"/>
      <c r="D145" s="2"/>
      <c r="E145" s="139"/>
      <c r="F145" s="13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" x14ac:dyDescent="0.3">
      <c r="C146" s="1"/>
      <c r="D146" s="2"/>
      <c r="E146" s="139"/>
      <c r="F146" s="13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" x14ac:dyDescent="0.3">
      <c r="C147" s="1"/>
      <c r="D147" s="2"/>
      <c r="E147" s="139"/>
      <c r="F147" s="13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" x14ac:dyDescent="0.3">
      <c r="C148" s="1"/>
      <c r="D148" s="2"/>
      <c r="E148" s="139"/>
      <c r="F148" s="13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" x14ac:dyDescent="0.3">
      <c r="C149" s="1"/>
      <c r="D149" s="2"/>
      <c r="E149" s="139"/>
      <c r="F149" s="13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" x14ac:dyDescent="0.3">
      <c r="C150" s="1"/>
      <c r="D150" s="2"/>
      <c r="E150" s="139"/>
      <c r="F150" s="13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" x14ac:dyDescent="0.3">
      <c r="C151" s="1"/>
      <c r="D151" s="2"/>
      <c r="E151" s="139"/>
      <c r="F151" s="13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" x14ac:dyDescent="0.3">
      <c r="C152" s="1"/>
      <c r="D152" s="2"/>
      <c r="E152" s="139"/>
      <c r="F152" s="13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" x14ac:dyDescent="0.3">
      <c r="C153" s="1"/>
      <c r="D153" s="2"/>
      <c r="E153" s="139"/>
      <c r="F153" s="13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" x14ac:dyDescent="0.3">
      <c r="C154" s="1"/>
      <c r="D154" s="2"/>
      <c r="E154" s="139"/>
      <c r="F154" s="13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" x14ac:dyDescent="0.3">
      <c r="C155" s="1"/>
      <c r="D155" s="2"/>
      <c r="E155" s="139"/>
      <c r="F155" s="13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" x14ac:dyDescent="0.3">
      <c r="C156" s="1"/>
      <c r="D156" s="2"/>
      <c r="E156" s="139"/>
      <c r="F156" s="13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" x14ac:dyDescent="0.3">
      <c r="C157" s="1"/>
      <c r="D157" s="2"/>
      <c r="E157" s="139"/>
      <c r="F157" s="13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" x14ac:dyDescent="0.3">
      <c r="C158" s="1"/>
      <c r="D158" s="2"/>
      <c r="E158" s="139"/>
      <c r="F158" s="13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" x14ac:dyDescent="0.3">
      <c r="C159" s="1"/>
      <c r="D159" s="2"/>
      <c r="E159" s="139"/>
      <c r="F159" s="13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" x14ac:dyDescent="0.3">
      <c r="C160" s="1"/>
      <c r="D160" s="2"/>
      <c r="E160" s="139"/>
      <c r="F160" s="13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" x14ac:dyDescent="0.3">
      <c r="C161" s="1"/>
      <c r="D161" s="2"/>
      <c r="E161" s="139"/>
      <c r="F161" s="13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" x14ac:dyDescent="0.3">
      <c r="C162" s="1"/>
      <c r="D162" s="2"/>
      <c r="E162" s="139"/>
      <c r="F162" s="13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" x14ac:dyDescent="0.3">
      <c r="C163" s="1"/>
      <c r="D163" s="2"/>
      <c r="E163" s="139"/>
      <c r="F163" s="13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" x14ac:dyDescent="0.3">
      <c r="C164" s="1"/>
      <c r="D164" s="2"/>
      <c r="E164" s="139"/>
      <c r="F164" s="13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" x14ac:dyDescent="0.3">
      <c r="C165" s="1"/>
      <c r="D165" s="2"/>
      <c r="E165" s="139"/>
      <c r="F165" s="13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" x14ac:dyDescent="0.3">
      <c r="C166" s="1"/>
      <c r="D166" s="2"/>
      <c r="E166" s="139"/>
      <c r="F166" s="13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" x14ac:dyDescent="0.3">
      <c r="C167" s="1"/>
      <c r="D167" s="2"/>
      <c r="E167" s="139"/>
      <c r="F167" s="13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" x14ac:dyDescent="0.3">
      <c r="C168" s="1"/>
      <c r="D168" s="2"/>
      <c r="E168" s="139"/>
      <c r="F168" s="13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" x14ac:dyDescent="0.3">
      <c r="C169" s="1"/>
      <c r="D169" s="2"/>
      <c r="E169" s="139"/>
      <c r="F169" s="13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" x14ac:dyDescent="0.3">
      <c r="C170" s="1"/>
      <c r="D170" s="2"/>
      <c r="E170" s="139"/>
      <c r="F170" s="13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" x14ac:dyDescent="0.3">
      <c r="C171" s="1"/>
      <c r="D171" s="2"/>
      <c r="E171" s="139"/>
      <c r="F171" s="13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" x14ac:dyDescent="0.3">
      <c r="C172" s="1"/>
      <c r="D172" s="2"/>
      <c r="E172" s="139"/>
      <c r="F172" s="13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" x14ac:dyDescent="0.3">
      <c r="C173" s="1"/>
      <c r="D173" s="2"/>
      <c r="E173" s="139"/>
      <c r="F173" s="13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" x14ac:dyDescent="0.3">
      <c r="C174" s="1"/>
      <c r="D174" s="2"/>
      <c r="E174" s="139"/>
      <c r="F174" s="13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" x14ac:dyDescent="0.3">
      <c r="C175" s="1"/>
      <c r="D175" s="2"/>
      <c r="E175" s="139"/>
      <c r="F175" s="13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" x14ac:dyDescent="0.3">
      <c r="C176" s="1"/>
      <c r="D176" s="2"/>
      <c r="E176" s="139"/>
      <c r="F176" s="13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" x14ac:dyDescent="0.3">
      <c r="C177" s="1"/>
      <c r="D177" s="2"/>
      <c r="E177" s="139"/>
      <c r="F177" s="13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" x14ac:dyDescent="0.3">
      <c r="C178" s="1"/>
      <c r="D178" s="2"/>
      <c r="E178" s="139"/>
      <c r="F178" s="13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" x14ac:dyDescent="0.3">
      <c r="C179" s="1"/>
      <c r="D179" s="2"/>
      <c r="E179" s="139"/>
      <c r="F179" s="13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" x14ac:dyDescent="0.3">
      <c r="C180" s="1"/>
      <c r="D180" s="2"/>
      <c r="E180" s="139"/>
      <c r="F180" s="13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" x14ac:dyDescent="0.3">
      <c r="C181" s="1"/>
      <c r="D181" s="2"/>
      <c r="E181" s="139"/>
      <c r="F181" s="13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" x14ac:dyDescent="0.3">
      <c r="C182" s="1"/>
      <c r="D182" s="2"/>
      <c r="E182" s="139"/>
      <c r="F182" s="13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" x14ac:dyDescent="0.3">
      <c r="C183" s="1"/>
      <c r="D183" s="2"/>
      <c r="E183" s="139"/>
      <c r="F183" s="13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" x14ac:dyDescent="0.3">
      <c r="C184" s="1"/>
      <c r="D184" s="2"/>
      <c r="E184" s="139"/>
      <c r="F184" s="13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" x14ac:dyDescent="0.3">
      <c r="C185" s="1"/>
      <c r="D185" s="2"/>
      <c r="E185" s="139"/>
      <c r="F185" s="13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" x14ac:dyDescent="0.3">
      <c r="C186" s="1"/>
      <c r="D186" s="2"/>
      <c r="E186" s="139"/>
      <c r="F186" s="13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" x14ac:dyDescent="0.3">
      <c r="C187" s="1"/>
      <c r="D187" s="2"/>
      <c r="E187" s="139"/>
      <c r="F187" s="13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" x14ac:dyDescent="0.3">
      <c r="C188" s="1"/>
      <c r="D188" s="2"/>
      <c r="E188" s="139"/>
      <c r="F188" s="13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" x14ac:dyDescent="0.3">
      <c r="C189" s="1"/>
      <c r="D189" s="2"/>
      <c r="E189" s="139"/>
      <c r="F189" s="13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" x14ac:dyDescent="0.3">
      <c r="C190" s="1"/>
      <c r="D190" s="2"/>
      <c r="E190" s="139"/>
      <c r="F190" s="13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" x14ac:dyDescent="0.3">
      <c r="C191" s="1"/>
      <c r="D191" s="2"/>
      <c r="E191" s="139"/>
      <c r="F191" s="13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" x14ac:dyDescent="0.3">
      <c r="C192" s="1"/>
      <c r="D192" s="2"/>
      <c r="E192" s="139"/>
      <c r="F192" s="13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" x14ac:dyDescent="0.3">
      <c r="C193" s="1"/>
      <c r="D193" s="2"/>
      <c r="E193" s="139"/>
      <c r="F193" s="13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" x14ac:dyDescent="0.3">
      <c r="C194" s="1"/>
      <c r="D194" s="2"/>
      <c r="E194" s="139"/>
      <c r="F194" s="13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" x14ac:dyDescent="0.3">
      <c r="C195" s="1"/>
      <c r="D195" s="2"/>
      <c r="E195" s="139"/>
      <c r="F195" s="13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" x14ac:dyDescent="0.3">
      <c r="C196" s="1"/>
      <c r="D196" s="2"/>
      <c r="E196" s="139"/>
      <c r="F196" s="13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" x14ac:dyDescent="0.3">
      <c r="C197" s="1"/>
      <c r="D197" s="2"/>
      <c r="E197" s="139"/>
      <c r="F197" s="13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" x14ac:dyDescent="0.3">
      <c r="C198" s="1"/>
      <c r="D198" s="2"/>
      <c r="E198" s="139"/>
      <c r="F198" s="13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" x14ac:dyDescent="0.3">
      <c r="C199" s="1"/>
      <c r="D199" s="2"/>
      <c r="E199" s="139"/>
      <c r="F199" s="13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" x14ac:dyDescent="0.3">
      <c r="C200" s="1"/>
      <c r="D200" s="2"/>
      <c r="E200" s="139"/>
      <c r="F200" s="13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" x14ac:dyDescent="0.3">
      <c r="C201" s="1"/>
      <c r="D201" s="2"/>
      <c r="E201" s="139"/>
      <c r="F201" s="13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" x14ac:dyDescent="0.3">
      <c r="C202" s="1"/>
      <c r="D202" s="2"/>
      <c r="E202" s="139"/>
      <c r="F202" s="13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" x14ac:dyDescent="0.3">
      <c r="C203" s="1"/>
      <c r="D203" s="2"/>
      <c r="E203" s="139"/>
      <c r="F203" s="13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" x14ac:dyDescent="0.3">
      <c r="C204" s="1"/>
      <c r="D204" s="2"/>
      <c r="E204" s="139"/>
      <c r="F204" s="13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" x14ac:dyDescent="0.3">
      <c r="C205" s="1"/>
      <c r="D205" s="2"/>
      <c r="E205" s="139"/>
      <c r="F205" s="13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" x14ac:dyDescent="0.3">
      <c r="C206" s="1"/>
      <c r="D206" s="2"/>
      <c r="E206" s="139"/>
      <c r="F206" s="13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" x14ac:dyDescent="0.3">
      <c r="C207" s="1"/>
      <c r="D207" s="2"/>
      <c r="E207" s="139"/>
      <c r="F207" s="13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" x14ac:dyDescent="0.3">
      <c r="C208" s="1"/>
      <c r="D208" s="2"/>
      <c r="E208" s="139"/>
      <c r="F208" s="13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" x14ac:dyDescent="0.3">
      <c r="C209" s="1"/>
      <c r="D209" s="2"/>
      <c r="E209" s="139"/>
      <c r="F209" s="13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" x14ac:dyDescent="0.3">
      <c r="C210" s="1"/>
      <c r="D210" s="2"/>
      <c r="E210" s="139"/>
      <c r="F210" s="13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" x14ac:dyDescent="0.3">
      <c r="C211" s="1"/>
      <c r="D211" s="2"/>
      <c r="E211" s="139"/>
      <c r="F211" s="13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" x14ac:dyDescent="0.3">
      <c r="C212" s="1"/>
      <c r="D212" s="2"/>
      <c r="E212" s="139"/>
      <c r="F212" s="13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" x14ac:dyDescent="0.3">
      <c r="C213" s="1"/>
      <c r="D213" s="2"/>
      <c r="E213" s="139"/>
      <c r="F213" s="13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" x14ac:dyDescent="0.3">
      <c r="C214" s="1"/>
      <c r="D214" s="2"/>
      <c r="E214" s="139"/>
      <c r="F214" s="13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" x14ac:dyDescent="0.3">
      <c r="C215" s="1"/>
      <c r="D215" s="2"/>
      <c r="E215" s="139"/>
      <c r="F215" s="13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" x14ac:dyDescent="0.3">
      <c r="C216" s="1"/>
      <c r="D216" s="2"/>
      <c r="E216" s="139"/>
      <c r="F216" s="13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" x14ac:dyDescent="0.3">
      <c r="C217" s="1"/>
      <c r="D217" s="2"/>
      <c r="E217" s="139"/>
      <c r="F217" s="13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" x14ac:dyDescent="0.3">
      <c r="C218" s="1"/>
      <c r="D218" s="2"/>
      <c r="E218" s="139"/>
      <c r="F218" s="13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" x14ac:dyDescent="0.3">
      <c r="C219" s="1"/>
      <c r="D219" s="2"/>
      <c r="E219" s="139"/>
      <c r="F219" s="13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" x14ac:dyDescent="0.3">
      <c r="C220" s="1"/>
      <c r="D220" s="2"/>
      <c r="E220" s="139"/>
      <c r="F220" s="13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" x14ac:dyDescent="0.3">
      <c r="C221" s="1"/>
      <c r="D221" s="2"/>
      <c r="E221" s="139"/>
      <c r="F221" s="13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" x14ac:dyDescent="0.3">
      <c r="C222" s="1"/>
      <c r="D222" s="2"/>
      <c r="E222" s="139"/>
      <c r="F222" s="13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" x14ac:dyDescent="0.3">
      <c r="C223" s="1"/>
      <c r="D223" s="2"/>
      <c r="E223" s="139"/>
      <c r="F223" s="13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" x14ac:dyDescent="0.3">
      <c r="C224" s="1"/>
      <c r="D224" s="2"/>
      <c r="E224" s="139"/>
      <c r="F224" s="13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" x14ac:dyDescent="0.3">
      <c r="C225" s="1"/>
      <c r="D225" s="2"/>
      <c r="E225" s="139"/>
      <c r="F225" s="13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" x14ac:dyDescent="0.3">
      <c r="C226" s="1"/>
      <c r="D226" s="2"/>
      <c r="E226" s="139"/>
      <c r="F226" s="13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" x14ac:dyDescent="0.3">
      <c r="C227" s="1"/>
      <c r="D227" s="2"/>
      <c r="E227" s="139"/>
      <c r="F227" s="13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" x14ac:dyDescent="0.3">
      <c r="C228" s="1"/>
      <c r="D228" s="2"/>
      <c r="E228" s="139"/>
      <c r="F228" s="13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" x14ac:dyDescent="0.3">
      <c r="C229" s="1"/>
      <c r="D229" s="2"/>
      <c r="E229" s="139"/>
      <c r="F229" s="13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" x14ac:dyDescent="0.3">
      <c r="C230" s="1"/>
      <c r="D230" s="2"/>
      <c r="E230" s="139"/>
      <c r="F230" s="13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" x14ac:dyDescent="0.3">
      <c r="C231" s="1"/>
      <c r="D231" s="2"/>
      <c r="E231" s="139"/>
      <c r="F231" s="13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" x14ac:dyDescent="0.3">
      <c r="C232" s="1"/>
      <c r="D232" s="2"/>
      <c r="E232" s="139"/>
      <c r="F232" s="13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" x14ac:dyDescent="0.3">
      <c r="C233" s="1"/>
      <c r="D233" s="2"/>
      <c r="E233" s="139"/>
      <c r="F233" s="13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" x14ac:dyDescent="0.3">
      <c r="C234" s="1"/>
      <c r="D234" s="2"/>
      <c r="E234" s="139"/>
      <c r="F234" s="13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" x14ac:dyDescent="0.3">
      <c r="C235" s="1"/>
      <c r="D235" s="2"/>
      <c r="E235" s="139"/>
      <c r="F235" s="13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" x14ac:dyDescent="0.3">
      <c r="C236" s="1"/>
      <c r="D236" s="2"/>
      <c r="E236" s="139"/>
      <c r="F236" s="13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" x14ac:dyDescent="0.3">
      <c r="C237" s="1"/>
      <c r="D237" s="2"/>
      <c r="E237" s="139"/>
      <c r="F237" s="13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" x14ac:dyDescent="0.3">
      <c r="C238" s="1"/>
      <c r="D238" s="2"/>
      <c r="E238" s="139"/>
      <c r="F238" s="13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" x14ac:dyDescent="0.3">
      <c r="C239" s="1"/>
      <c r="D239" s="2"/>
      <c r="E239" s="139"/>
      <c r="F239" s="13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" x14ac:dyDescent="0.3">
      <c r="C240" s="1"/>
      <c r="D240" s="2"/>
      <c r="E240" s="139"/>
      <c r="F240" s="13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" x14ac:dyDescent="0.3">
      <c r="C241" s="1"/>
      <c r="D241" s="2"/>
      <c r="E241" s="139"/>
      <c r="F241" s="13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" x14ac:dyDescent="0.3">
      <c r="C242" s="1"/>
      <c r="D242" s="2"/>
      <c r="E242" s="139"/>
      <c r="F242" s="13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" x14ac:dyDescent="0.3">
      <c r="C243" s="1"/>
      <c r="D243" s="2"/>
      <c r="E243" s="139"/>
      <c r="F243" s="13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" x14ac:dyDescent="0.3">
      <c r="C244" s="1"/>
      <c r="D244" s="2"/>
      <c r="E244" s="139"/>
      <c r="F244" s="13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" x14ac:dyDescent="0.3">
      <c r="C245" s="1"/>
      <c r="D245" s="2"/>
      <c r="E245" s="139"/>
      <c r="F245" s="13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" x14ac:dyDescent="0.3">
      <c r="C246" s="1"/>
      <c r="D246" s="2"/>
      <c r="E246" s="139"/>
      <c r="F246" s="13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" x14ac:dyDescent="0.3">
      <c r="C247" s="1"/>
      <c r="D247" s="2"/>
      <c r="E247" s="139"/>
      <c r="F247" s="13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" x14ac:dyDescent="0.3">
      <c r="C248" s="1"/>
      <c r="D248" s="2"/>
      <c r="E248" s="139"/>
      <c r="F248" s="13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" x14ac:dyDescent="0.3">
      <c r="C249" s="1"/>
      <c r="D249" s="2"/>
      <c r="E249" s="139"/>
      <c r="F249" s="13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" x14ac:dyDescent="0.3">
      <c r="C250" s="1"/>
      <c r="D250" s="2"/>
      <c r="E250" s="139"/>
      <c r="F250" s="13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" x14ac:dyDescent="0.3">
      <c r="C251" s="1"/>
      <c r="D251" s="2"/>
      <c r="E251" s="139"/>
      <c r="F251" s="13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" x14ac:dyDescent="0.3">
      <c r="C252" s="1"/>
      <c r="D252" s="2"/>
      <c r="E252" s="139"/>
      <c r="F252" s="13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" x14ac:dyDescent="0.3">
      <c r="C253" s="1"/>
      <c r="D253" s="2"/>
      <c r="E253" s="139"/>
      <c r="F253" s="13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" x14ac:dyDescent="0.3">
      <c r="C254" s="1"/>
      <c r="D254" s="2"/>
      <c r="E254" s="139"/>
      <c r="F254" s="13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" x14ac:dyDescent="0.3">
      <c r="C255" s="1"/>
      <c r="D255" s="2"/>
      <c r="E255" s="139"/>
      <c r="F255" s="13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" x14ac:dyDescent="0.3">
      <c r="C256" s="1"/>
      <c r="D256" s="2"/>
      <c r="E256" s="139"/>
      <c r="F256" s="13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" x14ac:dyDescent="0.3">
      <c r="C257" s="1"/>
      <c r="D257" s="2"/>
      <c r="E257" s="139"/>
      <c r="F257" s="13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" x14ac:dyDescent="0.3">
      <c r="C258" s="1"/>
      <c r="D258" s="2"/>
      <c r="E258" s="139"/>
      <c r="F258" s="13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" x14ac:dyDescent="0.3">
      <c r="C259" s="1"/>
      <c r="D259" s="2"/>
      <c r="E259" s="139"/>
      <c r="F259" s="13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" x14ac:dyDescent="0.3">
      <c r="C260" s="1"/>
      <c r="D260" s="2"/>
      <c r="E260" s="139"/>
      <c r="F260" s="13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" x14ac:dyDescent="0.3">
      <c r="C261" s="1"/>
      <c r="D261" s="2"/>
      <c r="E261" s="139"/>
      <c r="F261" s="13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" x14ac:dyDescent="0.3">
      <c r="C262" s="1"/>
      <c r="D262" s="2"/>
      <c r="E262" s="139"/>
      <c r="F262" s="13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" x14ac:dyDescent="0.3">
      <c r="C263" s="1"/>
      <c r="D263" s="2"/>
      <c r="E263" s="139"/>
      <c r="F263" s="13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" x14ac:dyDescent="0.3">
      <c r="C264" s="1"/>
      <c r="D264" s="2"/>
      <c r="E264" s="139"/>
      <c r="F264" s="13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" x14ac:dyDescent="0.3">
      <c r="C265" s="1"/>
      <c r="D265" s="2"/>
      <c r="E265" s="139"/>
      <c r="F265" s="139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" x14ac:dyDescent="0.3">
      <c r="C266" s="1"/>
      <c r="D266" s="2"/>
      <c r="E266" s="139"/>
      <c r="F266" s="139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5">
      <c r="D267" s="3"/>
    </row>
    <row r="268" spans="3:100" x14ac:dyDescent="0.25">
      <c r="D268" s="3"/>
    </row>
    <row r="269" spans="3:100" x14ac:dyDescent="0.25">
      <c r="D269" s="3"/>
    </row>
    <row r="270" spans="3:100" x14ac:dyDescent="0.25">
      <c r="D270" s="3"/>
    </row>
    <row r="271" spans="3:100" x14ac:dyDescent="0.25">
      <c r="D271" s="3"/>
    </row>
    <row r="272" spans="3:100" x14ac:dyDescent="0.25">
      <c r="D272" s="3"/>
    </row>
    <row r="273" spans="4:6" x14ac:dyDescent="0.25">
      <c r="D273" s="3"/>
    </row>
    <row r="274" spans="4:6" x14ac:dyDescent="0.25">
      <c r="D274" s="3"/>
    </row>
    <row r="275" spans="4:6" x14ac:dyDescent="0.25">
      <c r="D275" s="3"/>
      <c r="E275"/>
      <c r="F275"/>
    </row>
    <row r="276" spans="4:6" x14ac:dyDescent="0.25">
      <c r="D276" s="3"/>
      <c r="E276"/>
      <c r="F276"/>
    </row>
    <row r="277" spans="4:6" x14ac:dyDescent="0.25">
      <c r="D277" s="3"/>
      <c r="E277"/>
      <c r="F277"/>
    </row>
    <row r="278" spans="4:6" x14ac:dyDescent="0.25">
      <c r="D278" s="3"/>
      <c r="E278"/>
      <c r="F278"/>
    </row>
    <row r="279" spans="4:6" x14ac:dyDescent="0.25">
      <c r="D279" s="3"/>
      <c r="E279"/>
      <c r="F279"/>
    </row>
    <row r="280" spans="4:6" x14ac:dyDescent="0.25">
      <c r="D280" s="3"/>
      <c r="E280"/>
      <c r="F280"/>
    </row>
    <row r="281" spans="4:6" x14ac:dyDescent="0.25">
      <c r="D281" s="3"/>
      <c r="E281"/>
      <c r="F281"/>
    </row>
    <row r="282" spans="4:6" x14ac:dyDescent="0.25">
      <c r="D282" s="3"/>
      <c r="E282"/>
      <c r="F282"/>
    </row>
    <row r="283" spans="4:6" x14ac:dyDescent="0.25">
      <c r="D283" s="3"/>
      <c r="E283"/>
      <c r="F283"/>
    </row>
    <row r="284" spans="4:6" x14ac:dyDescent="0.25">
      <c r="D284" s="3"/>
      <c r="E284"/>
      <c r="F284"/>
    </row>
    <row r="285" spans="4:6" x14ac:dyDescent="0.25">
      <c r="D285" s="3"/>
      <c r="E285"/>
      <c r="F285"/>
    </row>
    <row r="286" spans="4:6" x14ac:dyDescent="0.25">
      <c r="D286" s="3"/>
      <c r="E286"/>
      <c r="F286"/>
    </row>
    <row r="287" spans="4:6" x14ac:dyDescent="0.25">
      <c r="D287" s="3"/>
      <c r="E287"/>
      <c r="F287"/>
    </row>
    <row r="288" spans="4:6" x14ac:dyDescent="0.25">
      <c r="D288" s="3"/>
      <c r="E288"/>
      <c r="F288"/>
    </row>
    <row r="289" spans="4:6" x14ac:dyDescent="0.25">
      <c r="D289" s="3"/>
      <c r="E289"/>
      <c r="F289"/>
    </row>
    <row r="290" spans="4:6" x14ac:dyDescent="0.25">
      <c r="D290" s="3"/>
      <c r="E290"/>
      <c r="F290"/>
    </row>
    <row r="291" spans="4:6" x14ac:dyDescent="0.25">
      <c r="D291" s="3"/>
      <c r="E291"/>
      <c r="F291"/>
    </row>
    <row r="292" spans="4:6" x14ac:dyDescent="0.25">
      <c r="D292" s="3"/>
      <c r="E292"/>
      <c r="F292"/>
    </row>
    <row r="293" spans="4:6" x14ac:dyDescent="0.25">
      <c r="D293" s="3"/>
      <c r="E293"/>
      <c r="F293"/>
    </row>
    <row r="294" spans="4:6" x14ac:dyDescent="0.25">
      <c r="D294" s="3"/>
      <c r="E294"/>
      <c r="F294"/>
    </row>
    <row r="295" spans="4:6" x14ac:dyDescent="0.25">
      <c r="D295" s="3"/>
      <c r="E295"/>
      <c r="F295"/>
    </row>
    <row r="296" spans="4:6" x14ac:dyDescent="0.25">
      <c r="D296" s="3"/>
      <c r="E296"/>
      <c r="F296"/>
    </row>
    <row r="297" spans="4:6" x14ac:dyDescent="0.25">
      <c r="D297" s="3"/>
      <c r="E297"/>
      <c r="F297"/>
    </row>
    <row r="298" spans="4:6" x14ac:dyDescent="0.25">
      <c r="D298" s="3"/>
      <c r="E298"/>
      <c r="F298"/>
    </row>
    <row r="299" spans="4:6" x14ac:dyDescent="0.25">
      <c r="D299" s="3"/>
      <c r="E299"/>
      <c r="F299"/>
    </row>
    <row r="300" spans="4:6" x14ac:dyDescent="0.25">
      <c r="D300" s="3"/>
      <c r="E300"/>
      <c r="F300"/>
    </row>
    <row r="301" spans="4:6" x14ac:dyDescent="0.25">
      <c r="D301" s="3"/>
      <c r="E301"/>
      <c r="F301"/>
    </row>
    <row r="302" spans="4:6" x14ac:dyDescent="0.25">
      <c r="D302" s="3"/>
      <c r="E302"/>
      <c r="F302"/>
    </row>
    <row r="303" spans="4:6" x14ac:dyDescent="0.25">
      <c r="D303" s="3"/>
      <c r="E303"/>
      <c r="F303"/>
    </row>
    <row r="304" spans="4:6" x14ac:dyDescent="0.25">
      <c r="D304" s="3"/>
      <c r="E304"/>
      <c r="F304"/>
    </row>
    <row r="305" spans="4:6" x14ac:dyDescent="0.25">
      <c r="D305" s="3"/>
      <c r="E305"/>
      <c r="F305"/>
    </row>
    <row r="306" spans="4:6" x14ac:dyDescent="0.25">
      <c r="D306" s="3"/>
      <c r="E306"/>
      <c r="F306"/>
    </row>
    <row r="307" spans="4:6" x14ac:dyDescent="0.25">
      <c r="D307" s="3"/>
      <c r="E307"/>
      <c r="F307"/>
    </row>
    <row r="308" spans="4:6" x14ac:dyDescent="0.25">
      <c r="D308" s="3"/>
      <c r="E308"/>
      <c r="F308"/>
    </row>
    <row r="309" spans="4:6" x14ac:dyDescent="0.25">
      <c r="D309" s="3"/>
      <c r="E309"/>
      <c r="F309"/>
    </row>
    <row r="310" spans="4:6" x14ac:dyDescent="0.25">
      <c r="D310" s="3"/>
      <c r="E310"/>
      <c r="F310"/>
    </row>
    <row r="311" spans="4:6" x14ac:dyDescent="0.25">
      <c r="D311" s="3"/>
      <c r="E311"/>
      <c r="F311"/>
    </row>
    <row r="312" spans="4:6" x14ac:dyDescent="0.25">
      <c r="D312" s="3"/>
      <c r="E312"/>
      <c r="F312"/>
    </row>
    <row r="313" spans="4:6" x14ac:dyDescent="0.25">
      <c r="D313" s="3"/>
      <c r="E313"/>
      <c r="F313"/>
    </row>
    <row r="314" spans="4:6" x14ac:dyDescent="0.25">
      <c r="D314" s="3"/>
      <c r="E314"/>
      <c r="F314"/>
    </row>
    <row r="315" spans="4:6" x14ac:dyDescent="0.25">
      <c r="D315" s="3"/>
      <c r="E315"/>
      <c r="F315"/>
    </row>
    <row r="316" spans="4:6" x14ac:dyDescent="0.25">
      <c r="D316" s="3"/>
      <c r="E316"/>
      <c r="F316"/>
    </row>
    <row r="317" spans="4:6" x14ac:dyDescent="0.25">
      <c r="D317" s="3"/>
      <c r="E317"/>
      <c r="F317"/>
    </row>
    <row r="318" spans="4:6" x14ac:dyDescent="0.25">
      <c r="D318" s="3"/>
      <c r="E318"/>
      <c r="F318"/>
    </row>
    <row r="319" spans="4:6" x14ac:dyDescent="0.25">
      <c r="D319" s="3"/>
      <c r="E319"/>
      <c r="F319"/>
    </row>
    <row r="320" spans="4:6" x14ac:dyDescent="0.25">
      <c r="D320" s="3"/>
      <c r="E320"/>
      <c r="F320"/>
    </row>
    <row r="321" spans="4:6" x14ac:dyDescent="0.25">
      <c r="D321" s="3"/>
      <c r="E321"/>
      <c r="F321"/>
    </row>
    <row r="322" spans="4:6" x14ac:dyDescent="0.25">
      <c r="D322" s="3"/>
      <c r="E322"/>
      <c r="F322"/>
    </row>
    <row r="323" spans="4:6" x14ac:dyDescent="0.25">
      <c r="D323" s="3"/>
      <c r="E323"/>
      <c r="F323"/>
    </row>
    <row r="324" spans="4:6" x14ac:dyDescent="0.25">
      <c r="D324" s="3"/>
      <c r="E324"/>
      <c r="F324"/>
    </row>
    <row r="325" spans="4:6" x14ac:dyDescent="0.25">
      <c r="D325" s="3"/>
      <c r="E325"/>
      <c r="F325"/>
    </row>
    <row r="326" spans="4:6" x14ac:dyDescent="0.25">
      <c r="D326" s="3"/>
      <c r="E326"/>
      <c r="F326"/>
    </row>
    <row r="327" spans="4:6" x14ac:dyDescent="0.25">
      <c r="D327" s="3"/>
      <c r="E327"/>
      <c r="F327"/>
    </row>
    <row r="328" spans="4:6" x14ac:dyDescent="0.25">
      <c r="D328" s="3"/>
      <c r="E328"/>
      <c r="F328"/>
    </row>
    <row r="329" spans="4:6" x14ac:dyDescent="0.25">
      <c r="D329" s="3"/>
      <c r="E329"/>
      <c r="F329"/>
    </row>
    <row r="330" spans="4:6" x14ac:dyDescent="0.25">
      <c r="D330" s="3"/>
      <c r="E330"/>
      <c r="F330"/>
    </row>
    <row r="331" spans="4:6" x14ac:dyDescent="0.25">
      <c r="D331" s="3"/>
      <c r="E331"/>
      <c r="F331"/>
    </row>
    <row r="332" spans="4:6" x14ac:dyDescent="0.25">
      <c r="D332" s="3"/>
      <c r="E332"/>
      <c r="F332"/>
    </row>
    <row r="333" spans="4:6" x14ac:dyDescent="0.25">
      <c r="D333" s="3"/>
      <c r="E333"/>
      <c r="F333"/>
    </row>
    <row r="334" spans="4:6" x14ac:dyDescent="0.25">
      <c r="D334" s="3"/>
      <c r="E334"/>
      <c r="F334"/>
    </row>
    <row r="335" spans="4:6" x14ac:dyDescent="0.25">
      <c r="D335" s="3"/>
      <c r="E335"/>
      <c r="F335"/>
    </row>
    <row r="336" spans="4:6" x14ac:dyDescent="0.25">
      <c r="D336" s="3"/>
      <c r="E336"/>
      <c r="F336"/>
    </row>
    <row r="337" spans="4:6" x14ac:dyDescent="0.25">
      <c r="D337" s="3"/>
      <c r="E337"/>
      <c r="F337"/>
    </row>
    <row r="338" spans="4:6" x14ac:dyDescent="0.25">
      <c r="D338" s="3"/>
      <c r="E338"/>
      <c r="F338"/>
    </row>
    <row r="339" spans="4:6" x14ac:dyDescent="0.25">
      <c r="D339" s="3"/>
      <c r="E339"/>
      <c r="F339"/>
    </row>
    <row r="340" spans="4:6" x14ac:dyDescent="0.25">
      <c r="D340" s="3"/>
      <c r="E340"/>
      <c r="F340"/>
    </row>
    <row r="341" spans="4:6" x14ac:dyDescent="0.25">
      <c r="D341" s="3"/>
      <c r="E341"/>
      <c r="F341"/>
    </row>
    <row r="342" spans="4:6" x14ac:dyDescent="0.25">
      <c r="D342" s="3"/>
      <c r="E342"/>
      <c r="F342"/>
    </row>
    <row r="343" spans="4:6" x14ac:dyDescent="0.25">
      <c r="D343" s="3"/>
      <c r="E343"/>
      <c r="F343"/>
    </row>
    <row r="344" spans="4:6" x14ac:dyDescent="0.25">
      <c r="D344" s="3"/>
      <c r="E344"/>
      <c r="F344"/>
    </row>
    <row r="345" spans="4:6" x14ac:dyDescent="0.25">
      <c r="D345" s="3"/>
      <c r="E345"/>
      <c r="F345"/>
    </row>
    <row r="346" spans="4:6" x14ac:dyDescent="0.25">
      <c r="D346" s="3"/>
      <c r="E346"/>
      <c r="F346"/>
    </row>
    <row r="347" spans="4:6" x14ac:dyDescent="0.25">
      <c r="D347" s="3"/>
      <c r="E347"/>
      <c r="F347"/>
    </row>
    <row r="348" spans="4:6" x14ac:dyDescent="0.25">
      <c r="D348" s="3"/>
      <c r="E348"/>
      <c r="F348"/>
    </row>
    <row r="349" spans="4:6" x14ac:dyDescent="0.25">
      <c r="D349" s="3"/>
      <c r="E349"/>
      <c r="F349"/>
    </row>
    <row r="350" spans="4:6" x14ac:dyDescent="0.25">
      <c r="D350" s="3"/>
      <c r="E350"/>
      <c r="F350"/>
    </row>
    <row r="351" spans="4:6" x14ac:dyDescent="0.25">
      <c r="D351" s="3"/>
      <c r="E351"/>
      <c r="F351"/>
    </row>
    <row r="352" spans="4:6" x14ac:dyDescent="0.25">
      <c r="D352" s="3"/>
      <c r="E352"/>
      <c r="F352"/>
    </row>
    <row r="353" spans="4:6" x14ac:dyDescent="0.25">
      <c r="D353" s="3"/>
      <c r="E353"/>
      <c r="F353"/>
    </row>
    <row r="354" spans="4:6" x14ac:dyDescent="0.25">
      <c r="D354" s="3"/>
      <c r="E354"/>
      <c r="F354"/>
    </row>
    <row r="355" spans="4:6" x14ac:dyDescent="0.25">
      <c r="D355" s="3"/>
      <c r="E355"/>
      <c r="F355"/>
    </row>
    <row r="356" spans="4:6" x14ac:dyDescent="0.25">
      <c r="D356" s="3"/>
      <c r="E356"/>
      <c r="F356"/>
    </row>
    <row r="357" spans="4:6" x14ac:dyDescent="0.25">
      <c r="D357" s="3"/>
      <c r="E357"/>
      <c r="F357"/>
    </row>
    <row r="358" spans="4:6" x14ac:dyDescent="0.25">
      <c r="D358" s="3"/>
      <c r="E358"/>
      <c r="F358"/>
    </row>
    <row r="359" spans="4:6" x14ac:dyDescent="0.25">
      <c r="D359" s="3"/>
      <c r="E359"/>
      <c r="F359"/>
    </row>
    <row r="360" spans="4:6" x14ac:dyDescent="0.25">
      <c r="D360" s="3"/>
      <c r="E360"/>
      <c r="F360"/>
    </row>
    <row r="361" spans="4:6" x14ac:dyDescent="0.25">
      <c r="D361" s="3"/>
      <c r="E361"/>
      <c r="F361"/>
    </row>
    <row r="362" spans="4:6" x14ac:dyDescent="0.25">
      <c r="D362" s="3"/>
      <c r="E362"/>
      <c r="F362"/>
    </row>
    <row r="363" spans="4:6" x14ac:dyDescent="0.25">
      <c r="D363" s="3"/>
      <c r="E363"/>
      <c r="F363"/>
    </row>
    <row r="364" spans="4:6" x14ac:dyDescent="0.25">
      <c r="D364" s="3"/>
      <c r="E364"/>
      <c r="F364"/>
    </row>
    <row r="365" spans="4:6" x14ac:dyDescent="0.25">
      <c r="D365" s="3"/>
      <c r="E365"/>
      <c r="F365"/>
    </row>
    <row r="366" spans="4:6" x14ac:dyDescent="0.25">
      <c r="D366" s="3"/>
      <c r="E366"/>
      <c r="F366"/>
    </row>
    <row r="367" spans="4:6" x14ac:dyDescent="0.25">
      <c r="D367" s="3"/>
      <c r="E367"/>
      <c r="F367"/>
    </row>
    <row r="368" spans="4:6" x14ac:dyDescent="0.25">
      <c r="D368" s="3"/>
      <c r="E368"/>
      <c r="F368"/>
    </row>
    <row r="369" spans="4:6" x14ac:dyDescent="0.25">
      <c r="D369" s="3"/>
      <c r="E369"/>
      <c r="F369"/>
    </row>
    <row r="370" spans="4:6" x14ac:dyDescent="0.25">
      <c r="D370" s="3"/>
      <c r="E370"/>
      <c r="F370"/>
    </row>
    <row r="371" spans="4:6" x14ac:dyDescent="0.25">
      <c r="D371" s="3"/>
      <c r="E371"/>
      <c r="F371"/>
    </row>
    <row r="372" spans="4:6" x14ac:dyDescent="0.25">
      <c r="D372" s="3"/>
      <c r="E372"/>
      <c r="F372"/>
    </row>
    <row r="373" spans="4:6" x14ac:dyDescent="0.25">
      <c r="D373" s="3"/>
      <c r="E373"/>
      <c r="F373"/>
    </row>
    <row r="374" spans="4:6" x14ac:dyDescent="0.25">
      <c r="D374" s="3"/>
      <c r="E374"/>
      <c r="F374"/>
    </row>
    <row r="375" spans="4:6" x14ac:dyDescent="0.25">
      <c r="D375" s="3"/>
      <c r="E375"/>
      <c r="F375"/>
    </row>
    <row r="376" spans="4:6" x14ac:dyDescent="0.25">
      <c r="D376" s="3"/>
      <c r="E376"/>
      <c r="F376"/>
    </row>
    <row r="377" spans="4:6" x14ac:dyDescent="0.25">
      <c r="D377" s="3"/>
      <c r="E377"/>
      <c r="F377"/>
    </row>
    <row r="378" spans="4:6" x14ac:dyDescent="0.25">
      <c r="D378" s="3"/>
      <c r="E378"/>
      <c r="F378"/>
    </row>
    <row r="379" spans="4:6" x14ac:dyDescent="0.25">
      <c r="D379" s="3"/>
      <c r="E379"/>
      <c r="F379"/>
    </row>
    <row r="380" spans="4:6" x14ac:dyDescent="0.25">
      <c r="D380" s="3"/>
      <c r="E380"/>
      <c r="F380"/>
    </row>
    <row r="381" spans="4:6" x14ac:dyDescent="0.25">
      <c r="D381" s="3"/>
      <c r="E381"/>
      <c r="F381"/>
    </row>
    <row r="382" spans="4:6" x14ac:dyDescent="0.25">
      <c r="D382" s="3"/>
      <c r="E382"/>
      <c r="F382"/>
    </row>
    <row r="383" spans="4:6" x14ac:dyDescent="0.25">
      <c r="D383" s="3"/>
      <c r="E383"/>
      <c r="F383"/>
    </row>
    <row r="384" spans="4:6" x14ac:dyDescent="0.25">
      <c r="D384" s="3"/>
      <c r="E384"/>
      <c r="F384"/>
    </row>
    <row r="385" spans="4:6" x14ac:dyDescent="0.25">
      <c r="D385" s="3"/>
      <c r="E385"/>
      <c r="F385"/>
    </row>
    <row r="386" spans="4:6" x14ac:dyDescent="0.25">
      <c r="D386" s="3"/>
      <c r="E386"/>
      <c r="F386"/>
    </row>
    <row r="387" spans="4:6" x14ac:dyDescent="0.25">
      <c r="D387" s="3"/>
      <c r="E387"/>
      <c r="F387"/>
    </row>
    <row r="388" spans="4:6" x14ac:dyDescent="0.25">
      <c r="D388" s="3"/>
      <c r="E388"/>
      <c r="F388"/>
    </row>
    <row r="389" spans="4:6" x14ac:dyDescent="0.25">
      <c r="D389" s="3"/>
      <c r="E389"/>
      <c r="F389"/>
    </row>
    <row r="390" spans="4:6" x14ac:dyDescent="0.25">
      <c r="D390" s="3"/>
      <c r="E390"/>
      <c r="F390"/>
    </row>
    <row r="391" spans="4:6" x14ac:dyDescent="0.25">
      <c r="D391" s="3"/>
      <c r="E391"/>
      <c r="F391"/>
    </row>
    <row r="392" spans="4:6" x14ac:dyDescent="0.25">
      <c r="D392" s="3"/>
      <c r="E392"/>
      <c r="F392"/>
    </row>
    <row r="393" spans="4:6" x14ac:dyDescent="0.25">
      <c r="D393" s="3"/>
      <c r="E393"/>
      <c r="F393"/>
    </row>
  </sheetData>
  <pageMargins left="0.7" right="0.7" top="0.78740157499999996" bottom="0.78740157499999996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34A31"/>
  </sheetPr>
  <dimension ref="A1:CV393"/>
  <sheetViews>
    <sheetView zoomScale="75" zoomScaleNormal="75" workbookViewId="0">
      <selection activeCell="J15" sqref="J15"/>
    </sheetView>
  </sheetViews>
  <sheetFormatPr defaultRowHeight="12.5" x14ac:dyDescent="0.25"/>
  <cols>
    <col min="1" max="1" width="2.26953125" customWidth="1"/>
    <col min="2" max="2" width="22" customWidth="1"/>
    <col min="3" max="3" width="89.81640625" customWidth="1"/>
    <col min="4" max="4" width="8.7265625" customWidth="1"/>
    <col min="5" max="5" width="12.7265625" style="138" customWidth="1"/>
    <col min="6" max="6" width="9.1796875" style="138" customWidth="1"/>
    <col min="7" max="7" width="4" customWidth="1"/>
    <col min="8" max="8" width="45.7265625" customWidth="1"/>
    <col min="9" max="10" width="12.7265625" customWidth="1"/>
  </cols>
  <sheetData>
    <row r="1" spans="1:100" ht="13.5" x14ac:dyDescent="0.3">
      <c r="A1" s="6"/>
      <c r="B1" s="6"/>
      <c r="C1" s="6"/>
      <c r="D1" s="6"/>
      <c r="E1" s="126"/>
      <c r="F1" s="126"/>
      <c r="G1" s="6"/>
      <c r="H1" s="6"/>
      <c r="I1" s="6"/>
      <c r="J1" s="6"/>
      <c r="K1" s="6"/>
    </row>
    <row r="2" spans="1:100" ht="14" x14ac:dyDescent="0.3">
      <c r="A2" s="6"/>
      <c r="B2" s="7"/>
      <c r="C2" s="21" t="s">
        <v>234</v>
      </c>
      <c r="D2" s="7"/>
      <c r="E2" s="127"/>
      <c r="F2" s="129"/>
      <c r="G2" s="8"/>
      <c r="H2" s="21" t="s">
        <v>209</v>
      </c>
      <c r="I2" s="8"/>
      <c r="J2" s="8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4.5" thickBot="1" x14ac:dyDescent="0.35">
      <c r="A3" s="6"/>
      <c r="B3" s="6"/>
      <c r="C3" s="45"/>
      <c r="D3" s="52"/>
      <c r="E3" s="128"/>
      <c r="F3" s="129"/>
      <c r="G3" s="5"/>
      <c r="H3" s="4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6.75" customHeight="1" thickTop="1" thickBot="1" x14ac:dyDescent="0.35">
      <c r="A4" s="6"/>
      <c r="B4" s="6"/>
      <c r="C4" s="5"/>
      <c r="D4" s="5"/>
      <c r="E4" s="129"/>
      <c r="F4" s="129"/>
      <c r="G4" s="48"/>
      <c r="H4" s="49"/>
      <c r="I4" s="50"/>
      <c r="J4" s="51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3">
      <c r="A5" s="6"/>
      <c r="B5" s="154" t="s">
        <v>122</v>
      </c>
      <c r="C5" s="161" t="s">
        <v>18</v>
      </c>
      <c r="D5" s="155" t="s">
        <v>19</v>
      </c>
      <c r="E5" s="130" t="s">
        <v>20</v>
      </c>
      <c r="F5" s="129"/>
      <c r="G5" s="156" t="s">
        <v>36</v>
      </c>
      <c r="H5" s="162" t="s">
        <v>32</v>
      </c>
      <c r="I5" s="157" t="s">
        <v>33</v>
      </c>
      <c r="J5" s="158" t="s">
        <v>38</v>
      </c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" x14ac:dyDescent="0.3">
      <c r="A6" s="6"/>
      <c r="B6" s="99"/>
      <c r="C6" s="97" t="s">
        <v>35</v>
      </c>
      <c r="D6" s="11" t="s">
        <v>10</v>
      </c>
      <c r="E6" s="164"/>
      <c r="F6" s="101"/>
      <c r="G6" s="16">
        <v>1</v>
      </c>
      <c r="H6" s="14" t="s">
        <v>11</v>
      </c>
      <c r="I6" s="15" t="e">
        <f>((E48+E42+E43+E44+E47)/E6)*100</f>
        <v>#DIV/0!</v>
      </c>
      <c r="J6" s="17">
        <f>IF(E6&lt;=0,0, IF((I6)&lt;=0,0,IF(I6&lt;1.5,1,IF(I6&gt;3,3,2))))</f>
        <v>0</v>
      </c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" x14ac:dyDescent="0.3">
      <c r="A7" s="6"/>
      <c r="B7" s="99" t="s">
        <v>112</v>
      </c>
      <c r="C7" s="97" t="s">
        <v>206</v>
      </c>
      <c r="D7" s="11" t="s">
        <v>103</v>
      </c>
      <c r="E7" s="164"/>
      <c r="F7" s="101"/>
      <c r="G7" s="16">
        <v>2</v>
      </c>
      <c r="H7" s="14" t="s">
        <v>34</v>
      </c>
      <c r="I7" s="15" t="e">
        <f>((E17+E18+E19)/E6)*100</f>
        <v>#DIV/0!</v>
      </c>
      <c r="J7" s="17">
        <f>IF(E6&lt;=0,0, IF((I7)&lt;=0,0,IF(I7&lt;2,1,IF(I7&gt;8,3,2))))</f>
        <v>0</v>
      </c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" x14ac:dyDescent="0.3">
      <c r="A8" s="6"/>
      <c r="B8" s="99" t="s">
        <v>113</v>
      </c>
      <c r="C8" s="97" t="s">
        <v>4</v>
      </c>
      <c r="D8" s="11" t="s">
        <v>181</v>
      </c>
      <c r="E8" s="164"/>
      <c r="F8" s="101"/>
      <c r="G8" s="16">
        <v>3</v>
      </c>
      <c r="H8" s="14" t="s">
        <v>16</v>
      </c>
      <c r="I8" s="15" t="e">
        <f>((E34-E36)+(E33-E39-E40)-(E37+E38))/(E35)*100</f>
        <v>#DIV/0!</v>
      </c>
      <c r="J8" s="17">
        <f>IF((E35)&lt;=0,1,IF(I8&lt;15,1,IF(I8&gt;30,3,2)))</f>
        <v>1</v>
      </c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" x14ac:dyDescent="0.3">
      <c r="A9" s="6"/>
      <c r="B9" s="99" t="s">
        <v>114</v>
      </c>
      <c r="C9" s="97" t="s">
        <v>7</v>
      </c>
      <c r="D9" s="11" t="s">
        <v>182</v>
      </c>
      <c r="E9" s="164"/>
      <c r="F9" s="101"/>
      <c r="G9" s="16">
        <v>4</v>
      </c>
      <c r="H9" s="14" t="s">
        <v>15</v>
      </c>
      <c r="I9" s="15" t="e">
        <f>((E50+E41+E45+E46)/(E34+E33-E39-E40))*100</f>
        <v>#DIV/0!</v>
      </c>
      <c r="J9" s="17">
        <f>IF(E50+E41+E45+E46&lt;=0,0, IF(E34+E33-E39-E40&lt;=0,0, IF(I9&lt;6,1, IF(I9&gt;15,3,2))))</f>
        <v>0</v>
      </c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" x14ac:dyDescent="0.3">
      <c r="A10" s="6"/>
      <c r="B10" s="99" t="s">
        <v>123</v>
      </c>
      <c r="C10" s="97" t="s">
        <v>8</v>
      </c>
      <c r="D10" s="11" t="s">
        <v>183</v>
      </c>
      <c r="E10" s="164"/>
      <c r="F10" s="101"/>
      <c r="G10" s="16">
        <v>5</v>
      </c>
      <c r="H10" s="14" t="s">
        <v>17</v>
      </c>
      <c r="I10" s="15" t="e">
        <f>((E20-E22-E26-E21)/E16)*100</f>
        <v>#DIV/0!</v>
      </c>
      <c r="J10" s="17">
        <f>IF(E16&lt;=0,0, IF((I10)&gt;=100,0,IF(I10&lt;55,3,IF(I10&gt;70,1,2))))</f>
        <v>0</v>
      </c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" x14ac:dyDescent="0.3">
      <c r="A11" s="6"/>
      <c r="B11" s="99" t="s">
        <v>125</v>
      </c>
      <c r="C11" s="97" t="s">
        <v>124</v>
      </c>
      <c r="D11" s="11" t="s">
        <v>184</v>
      </c>
      <c r="E11" s="164"/>
      <c r="F11" s="101"/>
      <c r="G11" s="16">
        <v>6</v>
      </c>
      <c r="H11" s="14" t="s">
        <v>12</v>
      </c>
      <c r="I11" s="15" t="e">
        <f>(E48+E42+E43+E44+E47)/E49</f>
        <v>#DIV/0!</v>
      </c>
      <c r="J11" s="17">
        <f>IF(AND(E49=0,(E48+E42+E43+E44+E47)&lt;=0),0, IF(E49=0,3, IF(I11&lt;=0,0, IF(I11&lt;1.1,1,IF(I11&gt;2.1,3,2)))))</f>
        <v>0</v>
      </c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" x14ac:dyDescent="0.3">
      <c r="A12" s="6"/>
      <c r="B12" s="99" t="s">
        <v>207</v>
      </c>
      <c r="C12" s="97" t="s">
        <v>139</v>
      </c>
      <c r="D12" s="11" t="s">
        <v>185</v>
      </c>
      <c r="E12" s="164"/>
      <c r="F12" s="101"/>
      <c r="G12" s="16">
        <v>7</v>
      </c>
      <c r="H12" s="14" t="s">
        <v>14</v>
      </c>
      <c r="I12" s="15" t="e">
        <f>(E20-E22-E26-E21-(E13+E14))/(E50+E41+E45+E46)</f>
        <v>#DIV/0!</v>
      </c>
      <c r="J12" s="17">
        <f>IF((E50+E41+E45+E46)&lt;=0,0,IF(I12&lt;5,3,IF(I12&gt;7,1,2)))</f>
        <v>0</v>
      </c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" x14ac:dyDescent="0.3">
      <c r="A13" s="6"/>
      <c r="B13" s="99" t="s">
        <v>126</v>
      </c>
      <c r="C13" s="97" t="s">
        <v>9</v>
      </c>
      <c r="D13" s="11" t="s">
        <v>211</v>
      </c>
      <c r="E13" s="164"/>
      <c r="F13" s="101"/>
      <c r="G13" s="16">
        <v>8</v>
      </c>
      <c r="H13" s="14" t="s">
        <v>13</v>
      </c>
      <c r="I13" s="15" t="e">
        <f>(E8+E15+E12-E23-E24-E25-E28-E27-E22)/E9</f>
        <v>#DIV/0!</v>
      </c>
      <c r="J13" s="17">
        <f>IF((E9)&lt;=0,1,IF(I13&lt;0.5,1,IF(I13&gt;0.7,3,2)))</f>
        <v>1</v>
      </c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" x14ac:dyDescent="0.3">
      <c r="A14" s="6"/>
      <c r="B14" s="99" t="s">
        <v>115</v>
      </c>
      <c r="C14" s="97" t="s">
        <v>169</v>
      </c>
      <c r="D14" s="11" t="s">
        <v>212</v>
      </c>
      <c r="E14" s="164"/>
      <c r="F14" s="101"/>
      <c r="G14" s="16">
        <v>9</v>
      </c>
      <c r="H14" s="14" t="s">
        <v>104</v>
      </c>
      <c r="I14" s="15" t="e">
        <f>(E10-E11+E13+E14)/(E23-E26+E24+E25)</f>
        <v>#DIV/0!</v>
      </c>
      <c r="J14" s="17">
        <f>IF(AND((E10-E11+E13+E14)=0,(E23-E26+E24+E25)=0),1,IF((E23-E26+E24+E25)&lt;=0,3,IF(I14&lt;1,1,IF(I14&gt;1.5,3,2))))</f>
        <v>1</v>
      </c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" x14ac:dyDescent="0.3">
      <c r="A15" s="6"/>
      <c r="B15" s="99" t="s">
        <v>138</v>
      </c>
      <c r="C15" s="104" t="s">
        <v>139</v>
      </c>
      <c r="D15" s="11" t="s">
        <v>188</v>
      </c>
      <c r="E15" s="164"/>
      <c r="F15" s="101"/>
      <c r="G15" s="16">
        <v>10</v>
      </c>
      <c r="H15" s="14" t="s">
        <v>105</v>
      </c>
      <c r="I15" s="15" t="e">
        <f>((E7-'2017-ÚČ'!E7+E41)/'2017-ÚČ'!E7)*100</f>
        <v>#DIV/0!</v>
      </c>
      <c r="J15" s="17">
        <f>IF(AND(E7=0,E41=0,'2017-ÚČ'!E7=0),0, IF('2017-ÚČ'!E7=0,3, IF(I15&lt;=0,0, IF(I15&lt;2.51,1, IF(I15&gt;5,3,2)))))</f>
        <v>0</v>
      </c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5" thickBot="1" x14ac:dyDescent="0.35">
      <c r="A16" s="112"/>
      <c r="C16" s="97" t="s">
        <v>1</v>
      </c>
      <c r="D16" s="11" t="s">
        <v>213</v>
      </c>
      <c r="E16" s="164"/>
      <c r="F16" s="101"/>
      <c r="G16" s="18" t="s">
        <v>39</v>
      </c>
      <c r="H16" s="19" t="s">
        <v>210</v>
      </c>
      <c r="I16" s="19"/>
      <c r="J16" s="20">
        <f>SUM(J6:J15)</f>
        <v>3</v>
      </c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5" thickTop="1" x14ac:dyDescent="0.3">
      <c r="A17" s="6"/>
      <c r="B17" s="99" t="s">
        <v>116</v>
      </c>
      <c r="C17" s="97" t="s">
        <v>111</v>
      </c>
      <c r="D17" s="11" t="s">
        <v>214</v>
      </c>
      <c r="E17" s="164"/>
      <c r="F17" s="101"/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" x14ac:dyDescent="0.3">
      <c r="A18" s="6"/>
      <c r="B18" s="99" t="s">
        <v>117</v>
      </c>
      <c r="C18" s="97" t="s">
        <v>127</v>
      </c>
      <c r="D18" s="11" t="s">
        <v>191</v>
      </c>
      <c r="E18" s="164"/>
      <c r="F18" s="101"/>
      <c r="G18" s="5"/>
      <c r="H18" s="5"/>
      <c r="I18" s="5"/>
      <c r="J18" s="5"/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" x14ac:dyDescent="0.3">
      <c r="A19" s="6"/>
      <c r="B19" s="99" t="s">
        <v>128</v>
      </c>
      <c r="C19" s="97" t="s">
        <v>0</v>
      </c>
      <c r="D19" s="11" t="s">
        <v>66</v>
      </c>
      <c r="E19" s="164"/>
      <c r="F19" s="101"/>
      <c r="G19" s="5"/>
      <c r="H19" s="5"/>
      <c r="I19" s="5"/>
      <c r="J19" s="5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" x14ac:dyDescent="0.3">
      <c r="A20" s="6"/>
      <c r="B20" s="99" t="s">
        <v>129</v>
      </c>
      <c r="C20" s="97" t="s">
        <v>2</v>
      </c>
      <c r="D20" s="11" t="s">
        <v>37</v>
      </c>
      <c r="E20" s="164"/>
      <c r="F20" s="101"/>
      <c r="G20" s="5"/>
      <c r="H20" s="5"/>
      <c r="I20" s="5"/>
      <c r="J20" s="82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" x14ac:dyDescent="0.3">
      <c r="A21" s="6"/>
      <c r="B21" s="99" t="s">
        <v>118</v>
      </c>
      <c r="C21" s="97" t="s">
        <v>3</v>
      </c>
      <c r="D21" s="11" t="s">
        <v>99</v>
      </c>
      <c r="E21" s="164"/>
      <c r="F21" s="101"/>
      <c r="G21" s="5"/>
      <c r="H21" s="5"/>
      <c r="I21" s="5"/>
      <c r="J21" s="82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" x14ac:dyDescent="0.3">
      <c r="A22" s="6"/>
      <c r="B22" s="99" t="s">
        <v>130</v>
      </c>
      <c r="C22" s="97" t="s">
        <v>131</v>
      </c>
      <c r="D22" s="11" t="s">
        <v>215</v>
      </c>
      <c r="E22" s="164"/>
      <c r="F22" s="101"/>
      <c r="G22" s="5"/>
      <c r="H22" s="5"/>
      <c r="I22" s="81"/>
      <c r="J22" s="5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" x14ac:dyDescent="0.3">
      <c r="A23" s="6"/>
      <c r="B23" s="99" t="s">
        <v>132</v>
      </c>
      <c r="C23" s="97" t="s">
        <v>5</v>
      </c>
      <c r="D23" s="11" t="s">
        <v>216</v>
      </c>
      <c r="E23" s="164"/>
      <c r="F23" s="101"/>
      <c r="G23" s="5"/>
      <c r="H23" s="5"/>
      <c r="I23" s="5"/>
      <c r="J23" s="5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" x14ac:dyDescent="0.3">
      <c r="A24" s="6"/>
      <c r="B24" s="99" t="s">
        <v>123</v>
      </c>
      <c r="C24" s="97" t="s">
        <v>135</v>
      </c>
      <c r="D24" s="11" t="s">
        <v>217</v>
      </c>
      <c r="E24" s="164"/>
      <c r="F24" s="101"/>
      <c r="G24" s="5"/>
      <c r="H24" s="5"/>
      <c r="I24" s="5"/>
      <c r="J24" s="5"/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" x14ac:dyDescent="0.3">
      <c r="A25" s="6"/>
      <c r="B25" s="99" t="s">
        <v>136</v>
      </c>
      <c r="C25" s="97" t="s">
        <v>6</v>
      </c>
      <c r="D25" s="121" t="s">
        <v>218</v>
      </c>
      <c r="E25" s="164"/>
      <c r="F25" s="101"/>
      <c r="G25" s="5"/>
      <c r="H25" s="5"/>
      <c r="I25" s="5"/>
      <c r="J25" s="5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" x14ac:dyDescent="0.3">
      <c r="A26" s="6"/>
      <c r="B26" s="99" t="s">
        <v>134</v>
      </c>
      <c r="C26" s="97" t="s">
        <v>133</v>
      </c>
      <c r="D26" s="11" t="s">
        <v>219</v>
      </c>
      <c r="E26" s="164"/>
      <c r="F26" s="101"/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" x14ac:dyDescent="0.3">
      <c r="A27" s="6"/>
      <c r="B27" s="152" t="s">
        <v>126</v>
      </c>
      <c r="C27" s="153" t="s">
        <v>137</v>
      </c>
      <c r="D27" s="121" t="s">
        <v>220</v>
      </c>
      <c r="E27" s="164"/>
      <c r="F27" s="101"/>
      <c r="G27" s="5"/>
      <c r="H27" s="5"/>
      <c r="I27" s="5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5" thickBot="1" x14ac:dyDescent="0.35">
      <c r="A28" s="6"/>
      <c r="B28" s="100" t="s">
        <v>138</v>
      </c>
      <c r="C28" s="98" t="s">
        <v>137</v>
      </c>
      <c r="D28" s="13" t="s">
        <v>221</v>
      </c>
      <c r="E28" s="133"/>
      <c r="F28" s="101"/>
      <c r="G28" s="5"/>
      <c r="H28" s="5"/>
      <c r="I28" s="5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5" thickTop="1" x14ac:dyDescent="0.3">
      <c r="A29" s="6"/>
      <c r="B29" s="6"/>
      <c r="C29" s="5"/>
      <c r="D29" s="5"/>
      <c r="E29" s="129"/>
      <c r="F29" s="129"/>
      <c r="G29" s="5"/>
      <c r="H29" s="5"/>
      <c r="I29" s="5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" x14ac:dyDescent="0.3">
      <c r="A30" s="6"/>
      <c r="B30" s="8"/>
      <c r="C30" s="21" t="s">
        <v>235</v>
      </c>
      <c r="D30" s="8"/>
      <c r="E30" s="134"/>
      <c r="F30" s="129"/>
      <c r="G30" s="5"/>
      <c r="H30" s="5"/>
      <c r="I30" s="5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5" thickBot="1" x14ac:dyDescent="0.35">
      <c r="A31" s="6"/>
      <c r="B31" s="6"/>
      <c r="C31" s="5"/>
      <c r="D31" s="5"/>
      <c r="E31" s="129"/>
      <c r="F31" s="129"/>
      <c r="G31" s="5"/>
      <c r="H31" s="5"/>
      <c r="I31" s="5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1" thickTop="1" x14ac:dyDescent="0.3">
      <c r="A32" s="6"/>
      <c r="B32" s="154" t="s">
        <v>122</v>
      </c>
      <c r="C32" s="161" t="s">
        <v>18</v>
      </c>
      <c r="D32" s="155" t="s">
        <v>19</v>
      </c>
      <c r="E32" s="130" t="s">
        <v>20</v>
      </c>
      <c r="F32" s="142"/>
      <c r="G32" s="5"/>
      <c r="H32" s="5"/>
      <c r="I32" s="5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" x14ac:dyDescent="0.3">
      <c r="A33" s="6"/>
      <c r="B33" s="101" t="s">
        <v>141</v>
      </c>
      <c r="C33" s="97" t="s">
        <v>142</v>
      </c>
      <c r="D33" s="11" t="s">
        <v>21</v>
      </c>
      <c r="E33" s="164"/>
      <c r="F33" s="101"/>
      <c r="G33" s="5"/>
      <c r="H33" s="5"/>
      <c r="I33" s="5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" x14ac:dyDescent="0.3">
      <c r="A34" s="6"/>
      <c r="B34" s="101" t="s">
        <v>119</v>
      </c>
      <c r="C34" s="97" t="s">
        <v>22</v>
      </c>
      <c r="D34" s="11" t="s">
        <v>25</v>
      </c>
      <c r="E34" s="164"/>
      <c r="F34" s="101"/>
      <c r="G34" s="5"/>
      <c r="H34" s="5"/>
      <c r="I34" s="5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" x14ac:dyDescent="0.3">
      <c r="A35" s="6"/>
      <c r="B35" s="101" t="s">
        <v>168</v>
      </c>
      <c r="C35" s="97" t="s">
        <v>26</v>
      </c>
      <c r="D35" s="11" t="s">
        <v>171</v>
      </c>
      <c r="E35" s="164"/>
      <c r="F35" s="101"/>
      <c r="G35" s="5"/>
      <c r="H35" s="5"/>
      <c r="I35" s="5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" x14ac:dyDescent="0.3">
      <c r="A36" s="6"/>
      <c r="B36" s="101" t="s">
        <v>140</v>
      </c>
      <c r="C36" s="97" t="s">
        <v>23</v>
      </c>
      <c r="D36" s="11" t="s">
        <v>24</v>
      </c>
      <c r="E36" s="164"/>
      <c r="F36" s="101"/>
      <c r="G36" s="5"/>
      <c r="H36" s="5"/>
      <c r="I36" s="5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" x14ac:dyDescent="0.3">
      <c r="A37" s="6"/>
      <c r="B37" s="101" t="s">
        <v>146</v>
      </c>
      <c r="C37" s="97" t="s">
        <v>147</v>
      </c>
      <c r="D37" s="11" t="s">
        <v>173</v>
      </c>
      <c r="E37" s="164"/>
      <c r="F37" s="101"/>
      <c r="G37" s="5"/>
      <c r="H37" s="5"/>
      <c r="I37" s="5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" x14ac:dyDescent="0.3">
      <c r="A38" s="6"/>
      <c r="B38" s="101" t="s">
        <v>149</v>
      </c>
      <c r="C38" s="97" t="s">
        <v>148</v>
      </c>
      <c r="D38" s="11" t="s">
        <v>174</v>
      </c>
      <c r="E38" s="164"/>
      <c r="F38" s="101"/>
      <c r="G38" s="5"/>
      <c r="H38" s="5"/>
      <c r="I38" s="5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" x14ac:dyDescent="0.3">
      <c r="A39" s="6"/>
      <c r="B39" s="101" t="s">
        <v>112</v>
      </c>
      <c r="C39" s="97" t="s">
        <v>143</v>
      </c>
      <c r="D39" s="11" t="s">
        <v>172</v>
      </c>
      <c r="E39" s="164"/>
      <c r="F39" s="101"/>
      <c r="G39" s="5"/>
      <c r="H39" s="5"/>
      <c r="I39" s="5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" x14ac:dyDescent="0.3">
      <c r="A40" s="6"/>
      <c r="B40" s="101" t="s">
        <v>144</v>
      </c>
      <c r="C40" s="97" t="s">
        <v>145</v>
      </c>
      <c r="D40" s="11" t="s">
        <v>27</v>
      </c>
      <c r="E40" s="164"/>
      <c r="F40" s="101"/>
      <c r="G40" s="5"/>
      <c r="H40" s="5"/>
      <c r="I40" s="5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" x14ac:dyDescent="0.3">
      <c r="A41" s="6"/>
      <c r="B41" s="101" t="s">
        <v>150</v>
      </c>
      <c r="C41" s="97" t="s">
        <v>151</v>
      </c>
      <c r="D41" s="11" t="s">
        <v>175</v>
      </c>
      <c r="E41" s="164"/>
      <c r="F41" s="101"/>
      <c r="G41" s="5"/>
      <c r="H41" s="5"/>
      <c r="I41" s="5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" x14ac:dyDescent="0.3">
      <c r="A42" s="6"/>
      <c r="B42" s="101" t="s">
        <v>156</v>
      </c>
      <c r="C42" s="103" t="s">
        <v>157</v>
      </c>
      <c r="D42" s="120" t="s">
        <v>177</v>
      </c>
      <c r="E42" s="164"/>
      <c r="F42" s="101"/>
      <c r="G42" s="5"/>
      <c r="H42" s="5"/>
      <c r="I42" s="5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" x14ac:dyDescent="0.3">
      <c r="A43" s="6"/>
      <c r="B43" s="101" t="s">
        <v>158</v>
      </c>
      <c r="C43" s="103" t="s">
        <v>159</v>
      </c>
      <c r="D43" s="120" t="s">
        <v>28</v>
      </c>
      <c r="E43" s="164"/>
      <c r="F43" s="101"/>
      <c r="G43" s="5"/>
      <c r="H43" s="5"/>
      <c r="I43" s="5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8" customHeight="1" x14ac:dyDescent="0.3">
      <c r="A44" s="6"/>
      <c r="B44" s="101" t="s">
        <v>160</v>
      </c>
      <c r="C44" s="103" t="s">
        <v>161</v>
      </c>
      <c r="D44" s="120" t="s">
        <v>178</v>
      </c>
      <c r="E44" s="164"/>
      <c r="F44" s="101"/>
      <c r="G44" s="5"/>
      <c r="H44" s="5"/>
      <c r="I44" s="5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5" customHeight="1" x14ac:dyDescent="0.3">
      <c r="A45" s="6"/>
      <c r="B45" s="101" t="s">
        <v>152</v>
      </c>
      <c r="C45" s="97" t="s">
        <v>153</v>
      </c>
      <c r="D45" s="11" t="s">
        <v>29</v>
      </c>
      <c r="E45" s="164"/>
      <c r="F45" s="101"/>
      <c r="G45" s="5"/>
      <c r="H45" s="5"/>
      <c r="I45" s="5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customHeight="1" x14ac:dyDescent="0.3">
      <c r="A46" s="6"/>
      <c r="B46" s="101" t="s">
        <v>155</v>
      </c>
      <c r="C46" s="97" t="s">
        <v>208</v>
      </c>
      <c r="D46" s="11" t="s">
        <v>176</v>
      </c>
      <c r="E46" s="164"/>
      <c r="F46" s="101"/>
      <c r="G46" s="5"/>
      <c r="H46" s="5"/>
      <c r="I46" s="5"/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customHeight="1" x14ac:dyDescent="0.3">
      <c r="A47" s="6"/>
      <c r="B47" s="101" t="s">
        <v>162</v>
      </c>
      <c r="C47" s="103" t="s">
        <v>163</v>
      </c>
      <c r="D47" s="120" t="s">
        <v>179</v>
      </c>
      <c r="E47" s="164"/>
      <c r="F47" s="101"/>
      <c r="G47" s="5"/>
      <c r="H47" s="5"/>
      <c r="I47" s="5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" x14ac:dyDescent="0.3">
      <c r="A48" s="6"/>
      <c r="B48" s="101" t="s">
        <v>121</v>
      </c>
      <c r="C48" s="97" t="s">
        <v>164</v>
      </c>
      <c r="D48" s="11" t="s">
        <v>30</v>
      </c>
      <c r="E48" s="164"/>
      <c r="F48" s="101"/>
      <c r="G48" s="5"/>
      <c r="H48" s="5"/>
      <c r="I48" s="5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" x14ac:dyDescent="0.3">
      <c r="A49" s="6"/>
      <c r="B49" s="101" t="s">
        <v>165</v>
      </c>
      <c r="C49" s="97" t="s">
        <v>166</v>
      </c>
      <c r="D49" s="11" t="s">
        <v>31</v>
      </c>
      <c r="E49" s="164"/>
      <c r="F49" s="101"/>
      <c r="G49" s="5"/>
      <c r="H49" s="5"/>
      <c r="I49" s="5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5" thickBot="1" x14ac:dyDescent="0.35">
      <c r="A50" s="6"/>
      <c r="B50" s="102" t="s">
        <v>120</v>
      </c>
      <c r="C50" s="98" t="s">
        <v>167</v>
      </c>
      <c r="D50" s="13" t="s">
        <v>180</v>
      </c>
      <c r="E50" s="133"/>
      <c r="F50" s="101"/>
      <c r="G50" s="5"/>
      <c r="H50" s="5"/>
      <c r="I50" s="5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5" thickTop="1" x14ac:dyDescent="0.3">
      <c r="A51" s="6"/>
      <c r="B51" s="6"/>
      <c r="C51" s="5"/>
      <c r="D51" s="22"/>
      <c r="E51" s="137"/>
      <c r="F51" s="129"/>
      <c r="G51" s="5"/>
      <c r="H51" s="5"/>
      <c r="I51" s="5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" x14ac:dyDescent="0.3">
      <c r="A52" s="6"/>
      <c r="F52" s="129"/>
      <c r="G52" s="1"/>
      <c r="H52" s="1"/>
      <c r="I52" s="1"/>
      <c r="J52" s="1"/>
      <c r="K52" s="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" x14ac:dyDescent="0.3">
      <c r="F53" s="13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" x14ac:dyDescent="0.3">
      <c r="F54" s="13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" x14ac:dyDescent="0.3">
      <c r="F55" s="13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" x14ac:dyDescent="0.3">
      <c r="C56" s="1"/>
      <c r="D56" s="2"/>
      <c r="E56" s="139"/>
      <c r="F56" s="13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" x14ac:dyDescent="0.3">
      <c r="C57" s="1"/>
      <c r="D57" s="2"/>
      <c r="E57" s="139"/>
      <c r="F57" s="13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" x14ac:dyDescent="0.3">
      <c r="C58" s="1"/>
      <c r="D58" s="2"/>
      <c r="E58" s="139"/>
      <c r="F58" s="13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" x14ac:dyDescent="0.3">
      <c r="C59" s="1"/>
      <c r="D59" s="2"/>
      <c r="E59" s="139"/>
      <c r="F59" s="13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" x14ac:dyDescent="0.3">
      <c r="C60" s="1"/>
      <c r="D60" s="2"/>
      <c r="E60" s="139"/>
      <c r="F60" s="13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" x14ac:dyDescent="0.3">
      <c r="C61" s="1"/>
      <c r="D61" s="2"/>
      <c r="E61" s="139"/>
      <c r="F61" s="13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" x14ac:dyDescent="0.3">
      <c r="C62" s="1"/>
      <c r="D62" s="2"/>
      <c r="E62" s="139"/>
      <c r="F62" s="13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" x14ac:dyDescent="0.3">
      <c r="C63" s="1"/>
      <c r="D63" s="2"/>
      <c r="E63" s="139"/>
      <c r="F63" s="13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" x14ac:dyDescent="0.3">
      <c r="C64" s="1"/>
      <c r="D64" s="2"/>
      <c r="E64" s="139"/>
      <c r="F64" s="13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" x14ac:dyDescent="0.3">
      <c r="C65" s="1"/>
      <c r="D65" s="2"/>
      <c r="E65" s="139"/>
      <c r="F65" s="13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" x14ac:dyDescent="0.3">
      <c r="C66" s="1"/>
      <c r="D66" s="2"/>
      <c r="E66" s="139"/>
      <c r="F66" s="13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" x14ac:dyDescent="0.3">
      <c r="C67" s="1"/>
      <c r="D67" s="2"/>
      <c r="E67" s="139"/>
      <c r="F67" s="13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" x14ac:dyDescent="0.3">
      <c r="C68" s="1"/>
      <c r="D68" s="2"/>
      <c r="E68" s="139"/>
      <c r="F68" s="13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" x14ac:dyDescent="0.3">
      <c r="C69" s="1"/>
      <c r="D69" s="2"/>
      <c r="E69" s="139"/>
      <c r="F69" s="13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" x14ac:dyDescent="0.3">
      <c r="C70" s="1"/>
      <c r="D70" s="2"/>
      <c r="E70" s="139"/>
      <c r="F70" s="13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" x14ac:dyDescent="0.3">
      <c r="C71" s="1"/>
      <c r="D71" s="2"/>
      <c r="E71" s="139"/>
      <c r="F71" s="13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" x14ac:dyDescent="0.3">
      <c r="C72" s="1"/>
      <c r="D72" s="2"/>
      <c r="E72" s="139"/>
      <c r="F72" s="13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" x14ac:dyDescent="0.3">
      <c r="C73" s="1"/>
      <c r="D73" s="2"/>
      <c r="E73" s="139"/>
      <c r="F73" s="13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" x14ac:dyDescent="0.3">
      <c r="C74" s="1"/>
      <c r="D74" s="2"/>
      <c r="E74" s="139"/>
      <c r="F74" s="13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" x14ac:dyDescent="0.3">
      <c r="C75" s="1"/>
      <c r="D75" s="2"/>
      <c r="E75" s="139"/>
      <c r="F75" s="13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" x14ac:dyDescent="0.3">
      <c r="C76" s="1"/>
      <c r="D76" s="2"/>
      <c r="E76" s="139"/>
      <c r="F76" s="13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" x14ac:dyDescent="0.3">
      <c r="C77" s="1"/>
      <c r="D77" s="2"/>
      <c r="E77" s="139"/>
      <c r="F77" s="13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" x14ac:dyDescent="0.3">
      <c r="C78" s="1"/>
      <c r="D78" s="2"/>
      <c r="E78" s="139"/>
      <c r="F78" s="13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" x14ac:dyDescent="0.3">
      <c r="C79" s="1"/>
      <c r="D79" s="2"/>
      <c r="E79" s="139"/>
      <c r="F79" s="13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" x14ac:dyDescent="0.3">
      <c r="C80" s="1"/>
      <c r="D80" s="2"/>
      <c r="E80" s="139"/>
      <c r="F80" s="13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" x14ac:dyDescent="0.3">
      <c r="C81" s="1"/>
      <c r="D81" s="2"/>
      <c r="E81" s="139"/>
      <c r="F81" s="13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" x14ac:dyDescent="0.3">
      <c r="C82" s="1"/>
      <c r="D82" s="2"/>
      <c r="E82" s="139"/>
      <c r="F82" s="13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" x14ac:dyDescent="0.3">
      <c r="C83" s="1"/>
      <c r="D83" s="2"/>
      <c r="E83" s="139"/>
      <c r="F83" s="13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" x14ac:dyDescent="0.3">
      <c r="C84" s="1"/>
      <c r="D84" s="2"/>
      <c r="E84" s="139"/>
      <c r="F84" s="13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" x14ac:dyDescent="0.3">
      <c r="C85" s="1"/>
      <c r="D85" s="2"/>
      <c r="E85" s="139"/>
      <c r="F85" s="13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" x14ac:dyDescent="0.3">
      <c r="C86" s="1"/>
      <c r="D86" s="2"/>
      <c r="E86" s="139"/>
      <c r="F86" s="13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" x14ac:dyDescent="0.3">
      <c r="C87" s="1"/>
      <c r="D87" s="2"/>
      <c r="E87" s="139"/>
      <c r="F87" s="13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" x14ac:dyDescent="0.3">
      <c r="C88" s="1"/>
      <c r="D88" s="2"/>
      <c r="E88" s="139"/>
      <c r="F88" s="13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" x14ac:dyDescent="0.3">
      <c r="C89" s="1"/>
      <c r="D89" s="2"/>
      <c r="E89" s="139"/>
      <c r="F89" s="13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" x14ac:dyDescent="0.3">
      <c r="C90" s="1"/>
      <c r="D90" s="2"/>
      <c r="E90" s="139"/>
      <c r="F90" s="13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" x14ac:dyDescent="0.3">
      <c r="C91" s="1"/>
      <c r="D91" s="2"/>
      <c r="E91" s="139"/>
      <c r="F91" s="13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" x14ac:dyDescent="0.3">
      <c r="C92" s="1"/>
      <c r="D92" s="2"/>
      <c r="E92" s="139"/>
      <c r="F92" s="13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" x14ac:dyDescent="0.3">
      <c r="C93" s="1"/>
      <c r="D93" s="2"/>
      <c r="E93" s="139"/>
      <c r="F93" s="13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" x14ac:dyDescent="0.3">
      <c r="C94" s="1"/>
      <c r="D94" s="2"/>
      <c r="E94" s="139"/>
      <c r="F94" s="13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" x14ac:dyDescent="0.3">
      <c r="C95" s="1"/>
      <c r="D95" s="2"/>
      <c r="E95" s="139"/>
      <c r="F95" s="13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" x14ac:dyDescent="0.3">
      <c r="C96" s="1"/>
      <c r="D96" s="2"/>
      <c r="E96" s="139"/>
      <c r="F96" s="13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" x14ac:dyDescent="0.3">
      <c r="C97" s="1"/>
      <c r="D97" s="2"/>
      <c r="E97" s="139"/>
      <c r="F97" s="13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" x14ac:dyDescent="0.3">
      <c r="C98" s="1"/>
      <c r="D98" s="2"/>
      <c r="E98" s="139"/>
      <c r="F98" s="13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" x14ac:dyDescent="0.3">
      <c r="C99" s="1"/>
      <c r="D99" s="2"/>
      <c r="E99" s="139"/>
      <c r="F99" s="13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" x14ac:dyDescent="0.3">
      <c r="C100" s="1"/>
      <c r="D100" s="2"/>
      <c r="E100" s="139"/>
      <c r="F100" s="13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" x14ac:dyDescent="0.3">
      <c r="C101" s="1"/>
      <c r="D101" s="2"/>
      <c r="E101" s="139"/>
      <c r="F101" s="13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" x14ac:dyDescent="0.3">
      <c r="C102" s="1"/>
      <c r="D102" s="2"/>
      <c r="E102" s="139"/>
      <c r="F102" s="13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" x14ac:dyDescent="0.3">
      <c r="C103" s="1"/>
      <c r="D103" s="2"/>
      <c r="E103" s="139"/>
      <c r="F103" s="13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" x14ac:dyDescent="0.3">
      <c r="C104" s="1"/>
      <c r="D104" s="2"/>
      <c r="E104" s="139"/>
      <c r="F104" s="13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" x14ac:dyDescent="0.3">
      <c r="C105" s="1"/>
      <c r="D105" s="2"/>
      <c r="E105" s="139"/>
      <c r="F105" s="13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" x14ac:dyDescent="0.3">
      <c r="C106" s="1"/>
      <c r="D106" s="2"/>
      <c r="E106" s="139"/>
      <c r="F106" s="13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" x14ac:dyDescent="0.3">
      <c r="C107" s="1"/>
      <c r="D107" s="2"/>
      <c r="E107" s="139"/>
      <c r="F107" s="13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" x14ac:dyDescent="0.3">
      <c r="C108" s="1"/>
      <c r="D108" s="2"/>
      <c r="E108" s="139"/>
      <c r="F108" s="13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" x14ac:dyDescent="0.3">
      <c r="C109" s="1"/>
      <c r="D109" s="2"/>
      <c r="E109" s="139"/>
      <c r="F109" s="13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" x14ac:dyDescent="0.3">
      <c r="C110" s="1"/>
      <c r="D110" s="2"/>
      <c r="E110" s="139"/>
      <c r="F110" s="13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" x14ac:dyDescent="0.3">
      <c r="C111" s="1"/>
      <c r="D111" s="2"/>
      <c r="E111" s="139"/>
      <c r="F111" s="13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" x14ac:dyDescent="0.3">
      <c r="C112" s="1"/>
      <c r="D112" s="2"/>
      <c r="E112" s="139"/>
      <c r="F112" s="13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" x14ac:dyDescent="0.3">
      <c r="C113" s="1"/>
      <c r="D113" s="2"/>
      <c r="E113" s="139"/>
      <c r="F113" s="13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" x14ac:dyDescent="0.3">
      <c r="C114" s="1"/>
      <c r="D114" s="2"/>
      <c r="E114" s="139"/>
      <c r="F114" s="13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" x14ac:dyDescent="0.3">
      <c r="C115" s="1"/>
      <c r="D115" s="2"/>
      <c r="E115" s="139"/>
      <c r="F115" s="13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" x14ac:dyDescent="0.3">
      <c r="C116" s="1"/>
      <c r="D116" s="2"/>
      <c r="E116" s="139"/>
      <c r="F116" s="13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" x14ac:dyDescent="0.3">
      <c r="C117" s="1"/>
      <c r="D117" s="2"/>
      <c r="E117" s="139"/>
      <c r="F117" s="13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" x14ac:dyDescent="0.3">
      <c r="C118" s="1"/>
      <c r="D118" s="2"/>
      <c r="E118" s="139"/>
      <c r="F118" s="13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" x14ac:dyDescent="0.3">
      <c r="C119" s="1"/>
      <c r="D119" s="2"/>
      <c r="E119" s="139"/>
      <c r="F119" s="13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" x14ac:dyDescent="0.3">
      <c r="C120" s="1"/>
      <c r="D120" s="2"/>
      <c r="E120" s="139"/>
      <c r="F120" s="13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" x14ac:dyDescent="0.3">
      <c r="C121" s="1"/>
      <c r="D121" s="2"/>
      <c r="E121" s="139"/>
      <c r="F121" s="13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" x14ac:dyDescent="0.3">
      <c r="C122" s="1"/>
      <c r="D122" s="2"/>
      <c r="E122" s="139"/>
      <c r="F122" s="13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" x14ac:dyDescent="0.3">
      <c r="C123" s="1"/>
      <c r="D123" s="2"/>
      <c r="E123" s="139"/>
      <c r="F123" s="13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" x14ac:dyDescent="0.3">
      <c r="C124" s="1"/>
      <c r="D124" s="2"/>
      <c r="E124" s="139"/>
      <c r="F124" s="13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" x14ac:dyDescent="0.3">
      <c r="C125" s="1"/>
      <c r="D125" s="2"/>
      <c r="E125" s="139"/>
      <c r="F125" s="13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" x14ac:dyDescent="0.3">
      <c r="C126" s="1"/>
      <c r="D126" s="2"/>
      <c r="E126" s="139"/>
      <c r="F126" s="13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" x14ac:dyDescent="0.3">
      <c r="C127" s="1"/>
      <c r="D127" s="2"/>
      <c r="E127" s="139"/>
      <c r="F127" s="13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" x14ac:dyDescent="0.3">
      <c r="C128" s="1"/>
      <c r="D128" s="2"/>
      <c r="E128" s="139"/>
      <c r="F128" s="13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" x14ac:dyDescent="0.3">
      <c r="C129" s="1"/>
      <c r="D129" s="2"/>
      <c r="E129" s="139"/>
      <c r="F129" s="13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" x14ac:dyDescent="0.3">
      <c r="C130" s="1"/>
      <c r="D130" s="2"/>
      <c r="E130" s="139"/>
      <c r="F130" s="13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" x14ac:dyDescent="0.3">
      <c r="C131" s="1"/>
      <c r="D131" s="2"/>
      <c r="E131" s="139"/>
      <c r="F131" s="13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" x14ac:dyDescent="0.3">
      <c r="C132" s="1"/>
      <c r="D132" s="2"/>
      <c r="E132" s="139"/>
      <c r="F132" s="13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" x14ac:dyDescent="0.3">
      <c r="C133" s="1"/>
      <c r="D133" s="2"/>
      <c r="E133" s="139"/>
      <c r="F133" s="13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" x14ac:dyDescent="0.3">
      <c r="C134" s="1"/>
      <c r="D134" s="2"/>
      <c r="E134" s="139"/>
      <c r="F134" s="13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" x14ac:dyDescent="0.3">
      <c r="C135" s="1"/>
      <c r="D135" s="2"/>
      <c r="E135" s="139"/>
      <c r="F135" s="13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" x14ac:dyDescent="0.3">
      <c r="C136" s="1"/>
      <c r="D136" s="2"/>
      <c r="E136" s="139"/>
      <c r="F136" s="13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" x14ac:dyDescent="0.3">
      <c r="C137" s="1"/>
      <c r="D137" s="2"/>
      <c r="E137" s="139"/>
      <c r="F137" s="13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" x14ac:dyDescent="0.3">
      <c r="C138" s="1"/>
      <c r="D138" s="2"/>
      <c r="E138" s="139"/>
      <c r="F138" s="13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" x14ac:dyDescent="0.3">
      <c r="C139" s="1"/>
      <c r="D139" s="2"/>
      <c r="E139" s="139"/>
      <c r="F139" s="13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" x14ac:dyDescent="0.3">
      <c r="C140" s="1"/>
      <c r="D140" s="2"/>
      <c r="E140" s="139"/>
      <c r="F140" s="13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" x14ac:dyDescent="0.3">
      <c r="C141" s="1"/>
      <c r="D141" s="2"/>
      <c r="E141" s="139"/>
      <c r="F141" s="13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" x14ac:dyDescent="0.3">
      <c r="C142" s="1"/>
      <c r="D142" s="2"/>
      <c r="E142" s="139"/>
      <c r="F142" s="13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" x14ac:dyDescent="0.3">
      <c r="C143" s="1"/>
      <c r="D143" s="2"/>
      <c r="E143" s="139"/>
      <c r="F143" s="13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" x14ac:dyDescent="0.3">
      <c r="C144" s="1"/>
      <c r="D144" s="2"/>
      <c r="E144" s="139"/>
      <c r="F144" s="13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" x14ac:dyDescent="0.3">
      <c r="C145" s="1"/>
      <c r="D145" s="2"/>
      <c r="E145" s="139"/>
      <c r="F145" s="13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" x14ac:dyDescent="0.3">
      <c r="C146" s="1"/>
      <c r="D146" s="2"/>
      <c r="E146" s="139"/>
      <c r="F146" s="13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" x14ac:dyDescent="0.3">
      <c r="C147" s="1"/>
      <c r="D147" s="2"/>
      <c r="E147" s="139"/>
      <c r="F147" s="13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" x14ac:dyDescent="0.3">
      <c r="C148" s="1"/>
      <c r="D148" s="2"/>
      <c r="E148" s="139"/>
      <c r="F148" s="13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" x14ac:dyDescent="0.3">
      <c r="C149" s="1"/>
      <c r="D149" s="2"/>
      <c r="E149" s="139"/>
      <c r="F149" s="13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" x14ac:dyDescent="0.3">
      <c r="C150" s="1"/>
      <c r="D150" s="2"/>
      <c r="E150" s="139"/>
      <c r="F150" s="13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" x14ac:dyDescent="0.3">
      <c r="C151" s="1"/>
      <c r="D151" s="2"/>
      <c r="E151" s="139"/>
      <c r="F151" s="13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" x14ac:dyDescent="0.3">
      <c r="C152" s="1"/>
      <c r="D152" s="2"/>
      <c r="E152" s="139"/>
      <c r="F152" s="13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" x14ac:dyDescent="0.3">
      <c r="C153" s="1"/>
      <c r="D153" s="2"/>
      <c r="E153" s="139"/>
      <c r="F153" s="13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" x14ac:dyDescent="0.3">
      <c r="C154" s="1"/>
      <c r="D154" s="2"/>
      <c r="E154" s="139"/>
      <c r="F154" s="13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" x14ac:dyDescent="0.3">
      <c r="C155" s="1"/>
      <c r="D155" s="2"/>
      <c r="E155" s="139"/>
      <c r="F155" s="13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" x14ac:dyDescent="0.3">
      <c r="C156" s="1"/>
      <c r="D156" s="2"/>
      <c r="E156" s="139"/>
      <c r="F156" s="13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" x14ac:dyDescent="0.3">
      <c r="C157" s="1"/>
      <c r="D157" s="2"/>
      <c r="E157" s="139"/>
      <c r="F157" s="13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" x14ac:dyDescent="0.3">
      <c r="C158" s="1"/>
      <c r="D158" s="2"/>
      <c r="E158" s="139"/>
      <c r="F158" s="13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" x14ac:dyDescent="0.3">
      <c r="C159" s="1"/>
      <c r="D159" s="2"/>
      <c r="E159" s="139"/>
      <c r="F159" s="13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" x14ac:dyDescent="0.3">
      <c r="C160" s="1"/>
      <c r="D160" s="2"/>
      <c r="E160" s="139"/>
      <c r="F160" s="13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" x14ac:dyDescent="0.3">
      <c r="C161" s="1"/>
      <c r="D161" s="2"/>
      <c r="E161" s="139"/>
      <c r="F161" s="13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" x14ac:dyDescent="0.3">
      <c r="C162" s="1"/>
      <c r="D162" s="2"/>
      <c r="E162" s="139"/>
      <c r="F162" s="13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" x14ac:dyDescent="0.3">
      <c r="C163" s="1"/>
      <c r="D163" s="2"/>
      <c r="E163" s="139"/>
      <c r="F163" s="13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" x14ac:dyDescent="0.3">
      <c r="C164" s="1"/>
      <c r="D164" s="2"/>
      <c r="E164" s="139"/>
      <c r="F164" s="13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" x14ac:dyDescent="0.3">
      <c r="C165" s="1"/>
      <c r="D165" s="2"/>
      <c r="E165" s="139"/>
      <c r="F165" s="13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" x14ac:dyDescent="0.3">
      <c r="C166" s="1"/>
      <c r="D166" s="2"/>
      <c r="E166" s="139"/>
      <c r="F166" s="13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" x14ac:dyDescent="0.3">
      <c r="C167" s="1"/>
      <c r="D167" s="2"/>
      <c r="E167" s="139"/>
      <c r="F167" s="13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" x14ac:dyDescent="0.3">
      <c r="C168" s="1"/>
      <c r="D168" s="2"/>
      <c r="E168" s="139"/>
      <c r="F168" s="13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" x14ac:dyDescent="0.3">
      <c r="C169" s="1"/>
      <c r="D169" s="2"/>
      <c r="E169" s="139"/>
      <c r="F169" s="13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" x14ac:dyDescent="0.3">
      <c r="C170" s="1"/>
      <c r="D170" s="2"/>
      <c r="E170" s="139"/>
      <c r="F170" s="13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" x14ac:dyDescent="0.3">
      <c r="C171" s="1"/>
      <c r="D171" s="2"/>
      <c r="E171" s="139"/>
      <c r="F171" s="13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" x14ac:dyDescent="0.3">
      <c r="C172" s="1"/>
      <c r="D172" s="2"/>
      <c r="E172" s="139"/>
      <c r="F172" s="13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" x14ac:dyDescent="0.3">
      <c r="C173" s="1"/>
      <c r="D173" s="2"/>
      <c r="E173" s="139"/>
      <c r="F173" s="13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" x14ac:dyDescent="0.3">
      <c r="C174" s="1"/>
      <c r="D174" s="2"/>
      <c r="E174" s="139"/>
      <c r="F174" s="13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" x14ac:dyDescent="0.3">
      <c r="C175" s="1"/>
      <c r="D175" s="2"/>
      <c r="E175" s="139"/>
      <c r="F175" s="13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" x14ac:dyDescent="0.3">
      <c r="C176" s="1"/>
      <c r="D176" s="2"/>
      <c r="E176" s="139"/>
      <c r="F176" s="13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" x14ac:dyDescent="0.3">
      <c r="C177" s="1"/>
      <c r="D177" s="2"/>
      <c r="E177" s="139"/>
      <c r="F177" s="13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" x14ac:dyDescent="0.3">
      <c r="C178" s="1"/>
      <c r="D178" s="2"/>
      <c r="E178" s="139"/>
      <c r="F178" s="13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" x14ac:dyDescent="0.3">
      <c r="C179" s="1"/>
      <c r="D179" s="2"/>
      <c r="E179" s="139"/>
      <c r="F179" s="13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" x14ac:dyDescent="0.3">
      <c r="C180" s="1"/>
      <c r="D180" s="2"/>
      <c r="E180" s="139"/>
      <c r="F180" s="13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" x14ac:dyDescent="0.3">
      <c r="C181" s="1"/>
      <c r="D181" s="2"/>
      <c r="E181" s="139"/>
      <c r="F181" s="13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" x14ac:dyDescent="0.3">
      <c r="C182" s="1"/>
      <c r="D182" s="2"/>
      <c r="E182" s="139"/>
      <c r="F182" s="13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" x14ac:dyDescent="0.3">
      <c r="C183" s="1"/>
      <c r="D183" s="2"/>
      <c r="E183" s="139"/>
      <c r="F183" s="13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" x14ac:dyDescent="0.3">
      <c r="C184" s="1"/>
      <c r="D184" s="2"/>
      <c r="E184" s="139"/>
      <c r="F184" s="13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" x14ac:dyDescent="0.3">
      <c r="C185" s="1"/>
      <c r="D185" s="2"/>
      <c r="E185" s="139"/>
      <c r="F185" s="13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" x14ac:dyDescent="0.3">
      <c r="C186" s="1"/>
      <c r="D186" s="2"/>
      <c r="E186" s="139"/>
      <c r="F186" s="13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" x14ac:dyDescent="0.3">
      <c r="C187" s="1"/>
      <c r="D187" s="2"/>
      <c r="E187" s="139"/>
      <c r="F187" s="13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" x14ac:dyDescent="0.3">
      <c r="C188" s="1"/>
      <c r="D188" s="2"/>
      <c r="E188" s="139"/>
      <c r="F188" s="13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" x14ac:dyDescent="0.3">
      <c r="C189" s="1"/>
      <c r="D189" s="2"/>
      <c r="E189" s="139"/>
      <c r="F189" s="13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" x14ac:dyDescent="0.3">
      <c r="C190" s="1"/>
      <c r="D190" s="2"/>
      <c r="E190" s="139"/>
      <c r="F190" s="13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" x14ac:dyDescent="0.3">
      <c r="C191" s="1"/>
      <c r="D191" s="2"/>
      <c r="E191" s="139"/>
      <c r="F191" s="13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" x14ac:dyDescent="0.3">
      <c r="C192" s="1"/>
      <c r="D192" s="2"/>
      <c r="E192" s="139"/>
      <c r="F192" s="13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" x14ac:dyDescent="0.3">
      <c r="C193" s="1"/>
      <c r="D193" s="2"/>
      <c r="E193" s="139"/>
      <c r="F193" s="13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" x14ac:dyDescent="0.3">
      <c r="C194" s="1"/>
      <c r="D194" s="2"/>
      <c r="E194" s="139"/>
      <c r="F194" s="13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" x14ac:dyDescent="0.3">
      <c r="C195" s="1"/>
      <c r="D195" s="2"/>
      <c r="E195" s="139"/>
      <c r="F195" s="13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" x14ac:dyDescent="0.3">
      <c r="C196" s="1"/>
      <c r="D196" s="2"/>
      <c r="E196" s="139"/>
      <c r="F196" s="13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" x14ac:dyDescent="0.3">
      <c r="C197" s="1"/>
      <c r="D197" s="2"/>
      <c r="E197" s="139"/>
      <c r="F197" s="13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" x14ac:dyDescent="0.3">
      <c r="C198" s="1"/>
      <c r="D198" s="2"/>
      <c r="E198" s="139"/>
      <c r="F198" s="13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" x14ac:dyDescent="0.3">
      <c r="C199" s="1"/>
      <c r="D199" s="2"/>
      <c r="E199" s="139"/>
      <c r="F199" s="13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" x14ac:dyDescent="0.3">
      <c r="C200" s="1"/>
      <c r="D200" s="2"/>
      <c r="E200" s="139"/>
      <c r="F200" s="13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" x14ac:dyDescent="0.3">
      <c r="C201" s="1"/>
      <c r="D201" s="2"/>
      <c r="E201" s="139"/>
      <c r="F201" s="13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" x14ac:dyDescent="0.3">
      <c r="C202" s="1"/>
      <c r="D202" s="2"/>
      <c r="E202" s="139"/>
      <c r="F202" s="13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" x14ac:dyDescent="0.3">
      <c r="C203" s="1"/>
      <c r="D203" s="2"/>
      <c r="E203" s="139"/>
      <c r="F203" s="13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" x14ac:dyDescent="0.3">
      <c r="C204" s="1"/>
      <c r="D204" s="2"/>
      <c r="E204" s="139"/>
      <c r="F204" s="13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" x14ac:dyDescent="0.3">
      <c r="C205" s="1"/>
      <c r="D205" s="2"/>
      <c r="E205" s="139"/>
      <c r="F205" s="13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" x14ac:dyDescent="0.3">
      <c r="C206" s="1"/>
      <c r="D206" s="2"/>
      <c r="E206" s="139"/>
      <c r="F206" s="13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" x14ac:dyDescent="0.3">
      <c r="C207" s="1"/>
      <c r="D207" s="2"/>
      <c r="E207" s="139"/>
      <c r="F207" s="13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" x14ac:dyDescent="0.3">
      <c r="C208" s="1"/>
      <c r="D208" s="2"/>
      <c r="E208" s="139"/>
      <c r="F208" s="13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" x14ac:dyDescent="0.3">
      <c r="C209" s="1"/>
      <c r="D209" s="2"/>
      <c r="E209" s="139"/>
      <c r="F209" s="13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" x14ac:dyDescent="0.3">
      <c r="C210" s="1"/>
      <c r="D210" s="2"/>
      <c r="E210" s="139"/>
      <c r="F210" s="13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" x14ac:dyDescent="0.3">
      <c r="C211" s="1"/>
      <c r="D211" s="2"/>
      <c r="E211" s="139"/>
      <c r="F211" s="13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" x14ac:dyDescent="0.3">
      <c r="C212" s="1"/>
      <c r="D212" s="2"/>
      <c r="E212" s="139"/>
      <c r="F212" s="13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" x14ac:dyDescent="0.3">
      <c r="C213" s="1"/>
      <c r="D213" s="2"/>
      <c r="E213" s="139"/>
      <c r="F213" s="13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" x14ac:dyDescent="0.3">
      <c r="C214" s="1"/>
      <c r="D214" s="2"/>
      <c r="E214" s="139"/>
      <c r="F214" s="13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" x14ac:dyDescent="0.3">
      <c r="C215" s="1"/>
      <c r="D215" s="2"/>
      <c r="E215" s="139"/>
      <c r="F215" s="13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" x14ac:dyDescent="0.3">
      <c r="C216" s="1"/>
      <c r="D216" s="2"/>
      <c r="E216" s="139"/>
      <c r="F216" s="13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" x14ac:dyDescent="0.3">
      <c r="C217" s="1"/>
      <c r="D217" s="2"/>
      <c r="E217" s="139"/>
      <c r="F217" s="13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" x14ac:dyDescent="0.3">
      <c r="C218" s="1"/>
      <c r="D218" s="2"/>
      <c r="E218" s="139"/>
      <c r="F218" s="13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" x14ac:dyDescent="0.3">
      <c r="C219" s="1"/>
      <c r="D219" s="2"/>
      <c r="E219" s="139"/>
      <c r="F219" s="13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" x14ac:dyDescent="0.3">
      <c r="C220" s="1"/>
      <c r="D220" s="2"/>
      <c r="E220" s="139"/>
      <c r="F220" s="13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" x14ac:dyDescent="0.3">
      <c r="C221" s="1"/>
      <c r="D221" s="2"/>
      <c r="E221" s="139"/>
      <c r="F221" s="13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" x14ac:dyDescent="0.3">
      <c r="C222" s="1"/>
      <c r="D222" s="2"/>
      <c r="E222" s="139"/>
      <c r="F222" s="13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" x14ac:dyDescent="0.3">
      <c r="C223" s="1"/>
      <c r="D223" s="2"/>
      <c r="E223" s="139"/>
      <c r="F223" s="13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" x14ac:dyDescent="0.3">
      <c r="C224" s="1"/>
      <c r="D224" s="2"/>
      <c r="E224" s="139"/>
      <c r="F224" s="13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" x14ac:dyDescent="0.3">
      <c r="C225" s="1"/>
      <c r="D225" s="2"/>
      <c r="E225" s="139"/>
      <c r="F225" s="13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" x14ac:dyDescent="0.3">
      <c r="C226" s="1"/>
      <c r="D226" s="2"/>
      <c r="E226" s="139"/>
      <c r="F226" s="13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" x14ac:dyDescent="0.3">
      <c r="C227" s="1"/>
      <c r="D227" s="2"/>
      <c r="E227" s="139"/>
      <c r="F227" s="13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" x14ac:dyDescent="0.3">
      <c r="C228" s="1"/>
      <c r="D228" s="2"/>
      <c r="E228" s="139"/>
      <c r="F228" s="13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" x14ac:dyDescent="0.3">
      <c r="C229" s="1"/>
      <c r="D229" s="2"/>
      <c r="E229" s="139"/>
      <c r="F229" s="13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" x14ac:dyDescent="0.3">
      <c r="C230" s="1"/>
      <c r="D230" s="2"/>
      <c r="E230" s="139"/>
      <c r="F230" s="13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" x14ac:dyDescent="0.3">
      <c r="C231" s="1"/>
      <c r="D231" s="2"/>
      <c r="E231" s="139"/>
      <c r="F231" s="13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" x14ac:dyDescent="0.3">
      <c r="C232" s="1"/>
      <c r="D232" s="2"/>
      <c r="E232" s="139"/>
      <c r="F232" s="13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" x14ac:dyDescent="0.3">
      <c r="C233" s="1"/>
      <c r="D233" s="2"/>
      <c r="E233" s="139"/>
      <c r="F233" s="13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" x14ac:dyDescent="0.3">
      <c r="C234" s="1"/>
      <c r="D234" s="2"/>
      <c r="E234" s="139"/>
      <c r="F234" s="13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" x14ac:dyDescent="0.3">
      <c r="C235" s="1"/>
      <c r="D235" s="2"/>
      <c r="E235" s="139"/>
      <c r="F235" s="13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" x14ac:dyDescent="0.3">
      <c r="C236" s="1"/>
      <c r="D236" s="2"/>
      <c r="E236" s="139"/>
      <c r="F236" s="13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" x14ac:dyDescent="0.3">
      <c r="C237" s="1"/>
      <c r="D237" s="2"/>
      <c r="E237" s="139"/>
      <c r="F237" s="13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" x14ac:dyDescent="0.3">
      <c r="C238" s="1"/>
      <c r="D238" s="2"/>
      <c r="E238" s="139"/>
      <c r="F238" s="13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" x14ac:dyDescent="0.3">
      <c r="C239" s="1"/>
      <c r="D239" s="2"/>
      <c r="E239" s="139"/>
      <c r="F239" s="13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" x14ac:dyDescent="0.3">
      <c r="C240" s="1"/>
      <c r="D240" s="2"/>
      <c r="E240" s="139"/>
      <c r="F240" s="13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" x14ac:dyDescent="0.3">
      <c r="C241" s="1"/>
      <c r="D241" s="2"/>
      <c r="E241" s="139"/>
      <c r="F241" s="13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" x14ac:dyDescent="0.3">
      <c r="C242" s="1"/>
      <c r="D242" s="2"/>
      <c r="E242" s="139"/>
      <c r="F242" s="13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" x14ac:dyDescent="0.3">
      <c r="C243" s="1"/>
      <c r="D243" s="2"/>
      <c r="E243" s="139"/>
      <c r="F243" s="13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" x14ac:dyDescent="0.3">
      <c r="C244" s="1"/>
      <c r="D244" s="2"/>
      <c r="E244" s="139"/>
      <c r="F244" s="13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" x14ac:dyDescent="0.3">
      <c r="C245" s="1"/>
      <c r="D245" s="2"/>
      <c r="E245" s="139"/>
      <c r="F245" s="13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" x14ac:dyDescent="0.3">
      <c r="C246" s="1"/>
      <c r="D246" s="2"/>
      <c r="E246" s="139"/>
      <c r="F246" s="13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" x14ac:dyDescent="0.3">
      <c r="C247" s="1"/>
      <c r="D247" s="2"/>
      <c r="E247" s="139"/>
      <c r="F247" s="13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" x14ac:dyDescent="0.3">
      <c r="C248" s="1"/>
      <c r="D248" s="2"/>
      <c r="E248" s="139"/>
      <c r="F248" s="13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" x14ac:dyDescent="0.3">
      <c r="C249" s="1"/>
      <c r="D249" s="2"/>
      <c r="E249" s="139"/>
      <c r="F249" s="13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" x14ac:dyDescent="0.3">
      <c r="C250" s="1"/>
      <c r="D250" s="2"/>
      <c r="E250" s="139"/>
      <c r="F250" s="13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" x14ac:dyDescent="0.3">
      <c r="C251" s="1"/>
      <c r="D251" s="2"/>
      <c r="E251" s="139"/>
      <c r="F251" s="13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" x14ac:dyDescent="0.3">
      <c r="C252" s="1"/>
      <c r="D252" s="2"/>
      <c r="E252" s="139"/>
      <c r="F252" s="13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" x14ac:dyDescent="0.3">
      <c r="C253" s="1"/>
      <c r="D253" s="2"/>
      <c r="E253" s="139"/>
      <c r="F253" s="13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" x14ac:dyDescent="0.3">
      <c r="C254" s="1"/>
      <c r="D254" s="2"/>
      <c r="E254" s="139"/>
      <c r="F254" s="13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" x14ac:dyDescent="0.3">
      <c r="C255" s="1"/>
      <c r="D255" s="2"/>
      <c r="E255" s="139"/>
      <c r="F255" s="13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" x14ac:dyDescent="0.3">
      <c r="C256" s="1"/>
      <c r="D256" s="2"/>
      <c r="E256" s="139"/>
      <c r="F256" s="13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" x14ac:dyDescent="0.3">
      <c r="C257" s="1"/>
      <c r="D257" s="2"/>
      <c r="E257" s="139"/>
      <c r="F257" s="13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" x14ac:dyDescent="0.3">
      <c r="C258" s="1"/>
      <c r="D258" s="2"/>
      <c r="E258" s="139"/>
      <c r="F258" s="13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" x14ac:dyDescent="0.3">
      <c r="C259" s="1"/>
      <c r="D259" s="2"/>
      <c r="E259" s="139"/>
      <c r="F259" s="13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" x14ac:dyDescent="0.3">
      <c r="C260" s="1"/>
      <c r="D260" s="2"/>
      <c r="E260" s="139"/>
      <c r="F260" s="13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" x14ac:dyDescent="0.3">
      <c r="C261" s="1"/>
      <c r="D261" s="2"/>
      <c r="E261" s="139"/>
      <c r="F261" s="13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" x14ac:dyDescent="0.3">
      <c r="C262" s="1"/>
      <c r="D262" s="2"/>
      <c r="E262" s="139"/>
      <c r="F262" s="13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" x14ac:dyDescent="0.3">
      <c r="C263" s="1"/>
      <c r="D263" s="2"/>
      <c r="E263" s="139"/>
      <c r="F263" s="13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" x14ac:dyDescent="0.3">
      <c r="C264" s="1"/>
      <c r="D264" s="2"/>
      <c r="E264" s="139"/>
      <c r="F264" s="13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" x14ac:dyDescent="0.3">
      <c r="C265" s="1"/>
      <c r="D265" s="2"/>
      <c r="E265" s="139"/>
      <c r="F265" s="139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" x14ac:dyDescent="0.3">
      <c r="C266" s="1"/>
      <c r="D266" s="2"/>
      <c r="E266" s="139"/>
      <c r="F266" s="139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5">
      <c r="D267" s="3"/>
    </row>
    <row r="268" spans="3:100" x14ac:dyDescent="0.25">
      <c r="D268" s="3"/>
    </row>
    <row r="269" spans="3:100" x14ac:dyDescent="0.25">
      <c r="D269" s="3"/>
    </row>
    <row r="270" spans="3:100" x14ac:dyDescent="0.25">
      <c r="D270" s="3"/>
    </row>
    <row r="271" spans="3:100" x14ac:dyDescent="0.25">
      <c r="D271" s="3"/>
    </row>
    <row r="272" spans="3:100" x14ac:dyDescent="0.25">
      <c r="D272" s="3"/>
    </row>
    <row r="273" spans="4:6" x14ac:dyDescent="0.25">
      <c r="D273" s="3"/>
    </row>
    <row r="274" spans="4:6" x14ac:dyDescent="0.25">
      <c r="D274" s="3"/>
    </row>
    <row r="275" spans="4:6" x14ac:dyDescent="0.25">
      <c r="D275" s="3"/>
      <c r="E275"/>
      <c r="F275"/>
    </row>
    <row r="276" spans="4:6" x14ac:dyDescent="0.25">
      <c r="D276" s="3"/>
      <c r="E276"/>
      <c r="F276"/>
    </row>
    <row r="277" spans="4:6" x14ac:dyDescent="0.25">
      <c r="D277" s="3"/>
      <c r="E277"/>
      <c r="F277"/>
    </row>
    <row r="278" spans="4:6" x14ac:dyDescent="0.25">
      <c r="D278" s="3"/>
      <c r="E278"/>
      <c r="F278"/>
    </row>
    <row r="279" spans="4:6" x14ac:dyDescent="0.25">
      <c r="D279" s="3"/>
      <c r="E279"/>
      <c r="F279"/>
    </row>
    <row r="280" spans="4:6" x14ac:dyDescent="0.25">
      <c r="D280" s="3"/>
      <c r="E280"/>
      <c r="F280"/>
    </row>
    <row r="281" spans="4:6" x14ac:dyDescent="0.25">
      <c r="D281" s="3"/>
      <c r="E281"/>
      <c r="F281"/>
    </row>
    <row r="282" spans="4:6" x14ac:dyDescent="0.25">
      <c r="D282" s="3"/>
      <c r="E282"/>
      <c r="F282"/>
    </row>
    <row r="283" spans="4:6" x14ac:dyDescent="0.25">
      <c r="D283" s="3"/>
      <c r="E283"/>
      <c r="F283"/>
    </row>
    <row r="284" spans="4:6" x14ac:dyDescent="0.25">
      <c r="D284" s="3"/>
      <c r="E284"/>
      <c r="F284"/>
    </row>
    <row r="285" spans="4:6" x14ac:dyDescent="0.25">
      <c r="D285" s="3"/>
      <c r="E285"/>
      <c r="F285"/>
    </row>
    <row r="286" spans="4:6" x14ac:dyDescent="0.25">
      <c r="D286" s="3"/>
      <c r="E286"/>
      <c r="F286"/>
    </row>
    <row r="287" spans="4:6" x14ac:dyDescent="0.25">
      <c r="D287" s="3"/>
      <c r="E287"/>
      <c r="F287"/>
    </row>
    <row r="288" spans="4:6" x14ac:dyDescent="0.25">
      <c r="D288" s="3"/>
      <c r="E288"/>
      <c r="F288"/>
    </row>
    <row r="289" spans="4:6" x14ac:dyDescent="0.25">
      <c r="D289" s="3"/>
      <c r="E289"/>
      <c r="F289"/>
    </row>
    <row r="290" spans="4:6" x14ac:dyDescent="0.25">
      <c r="D290" s="3"/>
      <c r="E290"/>
      <c r="F290"/>
    </row>
    <row r="291" spans="4:6" x14ac:dyDescent="0.25">
      <c r="D291" s="3"/>
      <c r="E291"/>
      <c r="F291"/>
    </row>
    <row r="292" spans="4:6" x14ac:dyDescent="0.25">
      <c r="D292" s="3"/>
      <c r="E292"/>
      <c r="F292"/>
    </row>
    <row r="293" spans="4:6" x14ac:dyDescent="0.25">
      <c r="D293" s="3"/>
      <c r="E293"/>
      <c r="F293"/>
    </row>
    <row r="294" spans="4:6" x14ac:dyDescent="0.25">
      <c r="D294" s="3"/>
      <c r="E294"/>
      <c r="F294"/>
    </row>
    <row r="295" spans="4:6" x14ac:dyDescent="0.25">
      <c r="D295" s="3"/>
      <c r="E295"/>
      <c r="F295"/>
    </row>
    <row r="296" spans="4:6" x14ac:dyDescent="0.25">
      <c r="D296" s="3"/>
      <c r="E296"/>
      <c r="F296"/>
    </row>
    <row r="297" spans="4:6" x14ac:dyDescent="0.25">
      <c r="D297" s="3"/>
      <c r="E297"/>
      <c r="F297"/>
    </row>
    <row r="298" spans="4:6" x14ac:dyDescent="0.25">
      <c r="D298" s="3"/>
      <c r="E298"/>
      <c r="F298"/>
    </row>
    <row r="299" spans="4:6" x14ac:dyDescent="0.25">
      <c r="D299" s="3"/>
      <c r="E299"/>
      <c r="F299"/>
    </row>
    <row r="300" spans="4:6" x14ac:dyDescent="0.25">
      <c r="D300" s="3"/>
      <c r="E300"/>
      <c r="F300"/>
    </row>
    <row r="301" spans="4:6" x14ac:dyDescent="0.25">
      <c r="D301" s="3"/>
      <c r="E301"/>
      <c r="F301"/>
    </row>
    <row r="302" spans="4:6" x14ac:dyDescent="0.25">
      <c r="D302" s="3"/>
      <c r="E302"/>
      <c r="F302"/>
    </row>
    <row r="303" spans="4:6" x14ac:dyDescent="0.25">
      <c r="D303" s="3"/>
      <c r="E303"/>
      <c r="F303"/>
    </row>
    <row r="304" spans="4:6" x14ac:dyDescent="0.25">
      <c r="D304" s="3"/>
      <c r="E304"/>
      <c r="F304"/>
    </row>
    <row r="305" spans="4:6" x14ac:dyDescent="0.25">
      <c r="D305" s="3"/>
      <c r="E305"/>
      <c r="F305"/>
    </row>
    <row r="306" spans="4:6" x14ac:dyDescent="0.25">
      <c r="D306" s="3"/>
      <c r="E306"/>
      <c r="F306"/>
    </row>
    <row r="307" spans="4:6" x14ac:dyDescent="0.25">
      <c r="D307" s="3"/>
      <c r="E307"/>
      <c r="F307"/>
    </row>
    <row r="308" spans="4:6" x14ac:dyDescent="0.25">
      <c r="D308" s="3"/>
      <c r="E308"/>
      <c r="F308"/>
    </row>
    <row r="309" spans="4:6" x14ac:dyDescent="0.25">
      <c r="D309" s="3"/>
      <c r="E309"/>
      <c r="F309"/>
    </row>
    <row r="310" spans="4:6" x14ac:dyDescent="0.25">
      <c r="D310" s="3"/>
      <c r="E310"/>
      <c r="F310"/>
    </row>
    <row r="311" spans="4:6" x14ac:dyDescent="0.25">
      <c r="D311" s="3"/>
      <c r="E311"/>
      <c r="F311"/>
    </row>
    <row r="312" spans="4:6" x14ac:dyDescent="0.25">
      <c r="D312" s="3"/>
      <c r="E312"/>
      <c r="F312"/>
    </row>
    <row r="313" spans="4:6" x14ac:dyDescent="0.25">
      <c r="D313" s="3"/>
      <c r="E313"/>
      <c r="F313"/>
    </row>
    <row r="314" spans="4:6" x14ac:dyDescent="0.25">
      <c r="D314" s="3"/>
      <c r="E314"/>
      <c r="F314"/>
    </row>
    <row r="315" spans="4:6" x14ac:dyDescent="0.25">
      <c r="D315" s="3"/>
      <c r="E315"/>
      <c r="F315"/>
    </row>
    <row r="316" spans="4:6" x14ac:dyDescent="0.25">
      <c r="D316" s="3"/>
      <c r="E316"/>
      <c r="F316"/>
    </row>
    <row r="317" spans="4:6" x14ac:dyDescent="0.25">
      <c r="D317" s="3"/>
      <c r="E317"/>
      <c r="F317"/>
    </row>
    <row r="318" spans="4:6" x14ac:dyDescent="0.25">
      <c r="D318" s="3"/>
      <c r="E318"/>
      <c r="F318"/>
    </row>
    <row r="319" spans="4:6" x14ac:dyDescent="0.25">
      <c r="D319" s="3"/>
      <c r="E319"/>
      <c r="F319"/>
    </row>
    <row r="320" spans="4:6" x14ac:dyDescent="0.25">
      <c r="D320" s="3"/>
      <c r="E320"/>
      <c r="F320"/>
    </row>
    <row r="321" spans="4:6" x14ac:dyDescent="0.25">
      <c r="D321" s="3"/>
      <c r="E321"/>
      <c r="F321"/>
    </row>
    <row r="322" spans="4:6" x14ac:dyDescent="0.25">
      <c r="D322" s="3"/>
      <c r="E322"/>
      <c r="F322"/>
    </row>
    <row r="323" spans="4:6" x14ac:dyDescent="0.25">
      <c r="D323" s="3"/>
      <c r="E323"/>
      <c r="F323"/>
    </row>
    <row r="324" spans="4:6" x14ac:dyDescent="0.25">
      <c r="D324" s="3"/>
      <c r="E324"/>
      <c r="F324"/>
    </row>
    <row r="325" spans="4:6" x14ac:dyDescent="0.25">
      <c r="D325" s="3"/>
      <c r="E325"/>
      <c r="F325"/>
    </row>
    <row r="326" spans="4:6" x14ac:dyDescent="0.25">
      <c r="D326" s="3"/>
      <c r="E326"/>
      <c r="F326"/>
    </row>
    <row r="327" spans="4:6" x14ac:dyDescent="0.25">
      <c r="D327" s="3"/>
      <c r="E327"/>
      <c r="F327"/>
    </row>
    <row r="328" spans="4:6" x14ac:dyDescent="0.25">
      <c r="D328" s="3"/>
      <c r="E328"/>
      <c r="F328"/>
    </row>
    <row r="329" spans="4:6" x14ac:dyDescent="0.25">
      <c r="D329" s="3"/>
      <c r="E329"/>
      <c r="F329"/>
    </row>
    <row r="330" spans="4:6" x14ac:dyDescent="0.25">
      <c r="D330" s="3"/>
      <c r="E330"/>
      <c r="F330"/>
    </row>
    <row r="331" spans="4:6" x14ac:dyDescent="0.25">
      <c r="D331" s="3"/>
      <c r="E331"/>
      <c r="F331"/>
    </row>
    <row r="332" spans="4:6" x14ac:dyDescent="0.25">
      <c r="D332" s="3"/>
      <c r="E332"/>
      <c r="F332"/>
    </row>
    <row r="333" spans="4:6" x14ac:dyDescent="0.25">
      <c r="D333" s="3"/>
      <c r="E333"/>
      <c r="F333"/>
    </row>
    <row r="334" spans="4:6" x14ac:dyDescent="0.25">
      <c r="D334" s="3"/>
      <c r="E334"/>
      <c r="F334"/>
    </row>
    <row r="335" spans="4:6" x14ac:dyDescent="0.25">
      <c r="D335" s="3"/>
      <c r="E335"/>
      <c r="F335"/>
    </row>
    <row r="336" spans="4:6" x14ac:dyDescent="0.25">
      <c r="D336" s="3"/>
      <c r="E336"/>
      <c r="F336"/>
    </row>
    <row r="337" spans="4:6" x14ac:dyDescent="0.25">
      <c r="D337" s="3"/>
      <c r="E337"/>
      <c r="F337"/>
    </row>
    <row r="338" spans="4:6" x14ac:dyDescent="0.25">
      <c r="D338" s="3"/>
      <c r="E338"/>
      <c r="F338"/>
    </row>
    <row r="339" spans="4:6" x14ac:dyDescent="0.25">
      <c r="D339" s="3"/>
      <c r="E339"/>
      <c r="F339"/>
    </row>
    <row r="340" spans="4:6" x14ac:dyDescent="0.25">
      <c r="D340" s="3"/>
      <c r="E340"/>
      <c r="F340"/>
    </row>
    <row r="341" spans="4:6" x14ac:dyDescent="0.25">
      <c r="D341" s="3"/>
      <c r="E341"/>
      <c r="F341"/>
    </row>
    <row r="342" spans="4:6" x14ac:dyDescent="0.25">
      <c r="D342" s="3"/>
      <c r="E342"/>
      <c r="F342"/>
    </row>
    <row r="343" spans="4:6" x14ac:dyDescent="0.25">
      <c r="D343" s="3"/>
      <c r="E343"/>
      <c r="F343"/>
    </row>
    <row r="344" spans="4:6" x14ac:dyDescent="0.25">
      <c r="D344" s="3"/>
      <c r="E344"/>
      <c r="F344"/>
    </row>
    <row r="345" spans="4:6" x14ac:dyDescent="0.25">
      <c r="D345" s="3"/>
      <c r="E345"/>
      <c r="F345"/>
    </row>
    <row r="346" spans="4:6" x14ac:dyDescent="0.25">
      <c r="D346" s="3"/>
      <c r="E346"/>
      <c r="F346"/>
    </row>
    <row r="347" spans="4:6" x14ac:dyDescent="0.25">
      <c r="D347" s="3"/>
      <c r="E347"/>
      <c r="F347"/>
    </row>
    <row r="348" spans="4:6" x14ac:dyDescent="0.25">
      <c r="D348" s="3"/>
      <c r="E348"/>
      <c r="F348"/>
    </row>
    <row r="349" spans="4:6" x14ac:dyDescent="0.25">
      <c r="D349" s="3"/>
      <c r="E349"/>
      <c r="F349"/>
    </row>
    <row r="350" spans="4:6" x14ac:dyDescent="0.25">
      <c r="D350" s="3"/>
      <c r="E350"/>
      <c r="F350"/>
    </row>
    <row r="351" spans="4:6" x14ac:dyDescent="0.25">
      <c r="D351" s="3"/>
      <c r="E351"/>
      <c r="F351"/>
    </row>
    <row r="352" spans="4:6" x14ac:dyDescent="0.25">
      <c r="D352" s="3"/>
      <c r="E352"/>
      <c r="F352"/>
    </row>
    <row r="353" spans="4:6" x14ac:dyDescent="0.25">
      <c r="D353" s="3"/>
      <c r="E353"/>
      <c r="F353"/>
    </row>
    <row r="354" spans="4:6" x14ac:dyDescent="0.25">
      <c r="D354" s="3"/>
      <c r="E354"/>
      <c r="F354"/>
    </row>
    <row r="355" spans="4:6" x14ac:dyDescent="0.25">
      <c r="D355" s="3"/>
      <c r="E355"/>
      <c r="F355"/>
    </row>
    <row r="356" spans="4:6" x14ac:dyDescent="0.25">
      <c r="D356" s="3"/>
      <c r="E356"/>
      <c r="F356"/>
    </row>
    <row r="357" spans="4:6" x14ac:dyDescent="0.25">
      <c r="D357" s="3"/>
      <c r="E357"/>
      <c r="F357"/>
    </row>
    <row r="358" spans="4:6" x14ac:dyDescent="0.25">
      <c r="D358" s="3"/>
      <c r="E358"/>
      <c r="F358"/>
    </row>
    <row r="359" spans="4:6" x14ac:dyDescent="0.25">
      <c r="D359" s="3"/>
      <c r="E359"/>
      <c r="F359"/>
    </row>
    <row r="360" spans="4:6" x14ac:dyDescent="0.25">
      <c r="D360" s="3"/>
      <c r="E360"/>
      <c r="F360"/>
    </row>
    <row r="361" spans="4:6" x14ac:dyDescent="0.25">
      <c r="D361" s="3"/>
      <c r="E361"/>
      <c r="F361"/>
    </row>
    <row r="362" spans="4:6" x14ac:dyDescent="0.25">
      <c r="D362" s="3"/>
      <c r="E362"/>
      <c r="F362"/>
    </row>
    <row r="363" spans="4:6" x14ac:dyDescent="0.25">
      <c r="D363" s="3"/>
      <c r="E363"/>
      <c r="F363"/>
    </row>
    <row r="364" spans="4:6" x14ac:dyDescent="0.25">
      <c r="D364" s="3"/>
      <c r="E364"/>
      <c r="F364"/>
    </row>
    <row r="365" spans="4:6" x14ac:dyDescent="0.25">
      <c r="D365" s="3"/>
      <c r="E365"/>
      <c r="F365"/>
    </row>
    <row r="366" spans="4:6" x14ac:dyDescent="0.25">
      <c r="D366" s="3"/>
      <c r="E366"/>
      <c r="F366"/>
    </row>
    <row r="367" spans="4:6" x14ac:dyDescent="0.25">
      <c r="D367" s="3"/>
      <c r="E367"/>
      <c r="F367"/>
    </row>
    <row r="368" spans="4:6" x14ac:dyDescent="0.25">
      <c r="D368" s="3"/>
      <c r="E368"/>
      <c r="F368"/>
    </row>
    <row r="369" spans="4:6" x14ac:dyDescent="0.25">
      <c r="D369" s="3"/>
      <c r="E369"/>
      <c r="F369"/>
    </row>
    <row r="370" spans="4:6" x14ac:dyDescent="0.25">
      <c r="D370" s="3"/>
      <c r="E370"/>
      <c r="F370"/>
    </row>
    <row r="371" spans="4:6" x14ac:dyDescent="0.25">
      <c r="D371" s="3"/>
      <c r="E371"/>
      <c r="F371"/>
    </row>
    <row r="372" spans="4:6" x14ac:dyDescent="0.25">
      <c r="D372" s="3"/>
      <c r="E372"/>
      <c r="F372"/>
    </row>
    <row r="373" spans="4:6" x14ac:dyDescent="0.25">
      <c r="D373" s="3"/>
      <c r="E373"/>
      <c r="F373"/>
    </row>
    <row r="374" spans="4:6" x14ac:dyDescent="0.25">
      <c r="D374" s="3"/>
      <c r="E374"/>
      <c r="F374"/>
    </row>
    <row r="375" spans="4:6" x14ac:dyDescent="0.25">
      <c r="D375" s="3"/>
      <c r="E375"/>
      <c r="F375"/>
    </row>
    <row r="376" spans="4:6" x14ac:dyDescent="0.25">
      <c r="D376" s="3"/>
      <c r="E376"/>
      <c r="F376"/>
    </row>
    <row r="377" spans="4:6" x14ac:dyDescent="0.25">
      <c r="D377" s="3"/>
      <c r="E377"/>
      <c r="F377"/>
    </row>
    <row r="378" spans="4:6" x14ac:dyDescent="0.25">
      <c r="D378" s="3"/>
      <c r="E378"/>
      <c r="F378"/>
    </row>
    <row r="379" spans="4:6" x14ac:dyDescent="0.25">
      <c r="D379" s="3"/>
      <c r="E379"/>
      <c r="F379"/>
    </row>
    <row r="380" spans="4:6" x14ac:dyDescent="0.25">
      <c r="D380" s="3"/>
      <c r="E380"/>
      <c r="F380"/>
    </row>
    <row r="381" spans="4:6" x14ac:dyDescent="0.25">
      <c r="D381" s="3"/>
      <c r="E381"/>
      <c r="F381"/>
    </row>
    <row r="382" spans="4:6" x14ac:dyDescent="0.25">
      <c r="D382" s="3"/>
      <c r="E382"/>
      <c r="F382"/>
    </row>
    <row r="383" spans="4:6" x14ac:dyDescent="0.25">
      <c r="D383" s="3"/>
      <c r="E383"/>
      <c r="F383"/>
    </row>
    <row r="384" spans="4:6" x14ac:dyDescent="0.25">
      <c r="D384" s="3"/>
      <c r="E384"/>
      <c r="F384"/>
    </row>
    <row r="385" spans="4:6" x14ac:dyDescent="0.25">
      <c r="D385" s="3"/>
      <c r="E385"/>
      <c r="F385"/>
    </row>
    <row r="386" spans="4:6" x14ac:dyDescent="0.25">
      <c r="D386" s="3"/>
      <c r="E386"/>
      <c r="F386"/>
    </row>
    <row r="387" spans="4:6" x14ac:dyDescent="0.25">
      <c r="D387" s="3"/>
      <c r="E387"/>
      <c r="F387"/>
    </row>
    <row r="388" spans="4:6" x14ac:dyDescent="0.25">
      <c r="D388" s="3"/>
      <c r="E388"/>
      <c r="F388"/>
    </row>
    <row r="389" spans="4:6" x14ac:dyDescent="0.25">
      <c r="D389" s="3"/>
      <c r="E389"/>
      <c r="F389"/>
    </row>
    <row r="390" spans="4:6" x14ac:dyDescent="0.25">
      <c r="D390" s="3"/>
      <c r="E390"/>
      <c r="F390"/>
    </row>
    <row r="391" spans="4:6" x14ac:dyDescent="0.25">
      <c r="D391" s="3"/>
      <c r="E391"/>
      <c r="F391"/>
    </row>
    <row r="392" spans="4:6" x14ac:dyDescent="0.25">
      <c r="D392" s="3"/>
      <c r="E392"/>
      <c r="F392"/>
    </row>
    <row r="393" spans="4:6" x14ac:dyDescent="0.25">
      <c r="D393" s="3"/>
      <c r="E393"/>
      <c r="F393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34A31"/>
  </sheetPr>
  <dimension ref="A1:CV391"/>
  <sheetViews>
    <sheetView zoomScale="75" zoomScaleNormal="75" workbookViewId="0">
      <selection activeCell="J15" sqref="J15"/>
    </sheetView>
  </sheetViews>
  <sheetFormatPr defaultRowHeight="12.5" x14ac:dyDescent="0.25"/>
  <cols>
    <col min="1" max="1" width="2.26953125" customWidth="1"/>
    <col min="2" max="2" width="22" customWidth="1"/>
    <col min="3" max="3" width="89.81640625" customWidth="1"/>
    <col min="4" max="4" width="8.7265625" customWidth="1"/>
    <col min="5" max="5" width="12.7265625" style="138" customWidth="1"/>
    <col min="6" max="6" width="9.1796875" style="138" customWidth="1"/>
    <col min="7" max="7" width="4" customWidth="1"/>
    <col min="8" max="8" width="45.7265625" customWidth="1"/>
    <col min="9" max="10" width="12.7265625" customWidth="1"/>
  </cols>
  <sheetData>
    <row r="1" spans="1:100" ht="13.5" x14ac:dyDescent="0.3">
      <c r="A1" s="6"/>
      <c r="B1" s="6"/>
      <c r="C1" s="6"/>
      <c r="D1" s="6"/>
      <c r="E1" s="126"/>
      <c r="F1" s="126"/>
      <c r="G1" s="6"/>
      <c r="H1" s="6"/>
      <c r="I1" s="6"/>
      <c r="J1" s="6"/>
      <c r="K1" s="6"/>
    </row>
    <row r="2" spans="1:100" ht="14" x14ac:dyDescent="0.3">
      <c r="A2" s="6"/>
      <c r="B2" s="7"/>
      <c r="C2" s="21" t="s">
        <v>234</v>
      </c>
      <c r="D2" s="7"/>
      <c r="E2" s="127"/>
      <c r="F2" s="129"/>
      <c r="G2" s="8"/>
      <c r="H2" s="21" t="s">
        <v>203</v>
      </c>
      <c r="I2" s="8"/>
      <c r="J2" s="8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4.5" thickBot="1" x14ac:dyDescent="0.35">
      <c r="A3" s="6"/>
      <c r="B3" s="6"/>
      <c r="C3" s="45"/>
      <c r="D3" s="52"/>
      <c r="E3" s="128"/>
      <c r="F3" s="129"/>
      <c r="G3" s="5"/>
      <c r="H3" s="4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6.75" customHeight="1" thickTop="1" thickBot="1" x14ac:dyDescent="0.35">
      <c r="A4" s="6"/>
      <c r="B4" s="6"/>
      <c r="C4" s="5"/>
      <c r="D4" s="5"/>
      <c r="E4" s="129"/>
      <c r="F4" s="129"/>
      <c r="G4" s="48"/>
      <c r="H4" s="49"/>
      <c r="I4" s="50"/>
      <c r="J4" s="51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3">
      <c r="A5" s="6"/>
      <c r="B5" s="154" t="s">
        <v>122</v>
      </c>
      <c r="C5" s="161" t="s">
        <v>18</v>
      </c>
      <c r="D5" s="155" t="s">
        <v>19</v>
      </c>
      <c r="E5" s="130" t="s">
        <v>20</v>
      </c>
      <c r="F5" s="129"/>
      <c r="G5" s="156" t="s">
        <v>36</v>
      </c>
      <c r="H5" s="162" t="s">
        <v>32</v>
      </c>
      <c r="I5" s="157" t="s">
        <v>33</v>
      </c>
      <c r="J5" s="158" t="s">
        <v>38</v>
      </c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" x14ac:dyDescent="0.3">
      <c r="A6" s="6"/>
      <c r="B6" s="99"/>
      <c r="C6" s="97" t="s">
        <v>35</v>
      </c>
      <c r="D6" s="11" t="s">
        <v>10</v>
      </c>
      <c r="E6" s="131"/>
      <c r="F6" s="129"/>
      <c r="G6" s="16">
        <v>1</v>
      </c>
      <c r="H6" s="14" t="s">
        <v>11</v>
      </c>
      <c r="I6" s="15" t="e">
        <f>((E46+E40+E41+E42+E45)/E6)*100</f>
        <v>#DIV/0!</v>
      </c>
      <c r="J6" s="17">
        <f>IF(E6&lt;=0,0, IF((I6)&lt;=0,0,IF(I6&lt;1.5,1,IF(I6&gt;3,3,2))))</f>
        <v>0</v>
      </c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" x14ac:dyDescent="0.3">
      <c r="A7" s="6"/>
      <c r="B7" s="99" t="s">
        <v>112</v>
      </c>
      <c r="C7" s="97" t="s">
        <v>102</v>
      </c>
      <c r="D7" s="11" t="s">
        <v>103</v>
      </c>
      <c r="E7" s="131"/>
      <c r="F7" s="129"/>
      <c r="G7" s="16">
        <v>2</v>
      </c>
      <c r="H7" s="14" t="s">
        <v>34</v>
      </c>
      <c r="I7" s="15" t="e">
        <f>((E16+E17+E18)/E6)*100</f>
        <v>#DIV/0!</v>
      </c>
      <c r="J7" s="17">
        <f>IF(E6&lt;=0,0, IF((I7)&lt;=0,0,IF(I7&lt;2,1,IF(I7&gt;8,3,2))))</f>
        <v>0</v>
      </c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" x14ac:dyDescent="0.3">
      <c r="A8" s="6"/>
      <c r="B8" s="99" t="s">
        <v>113</v>
      </c>
      <c r="C8" s="97" t="s">
        <v>4</v>
      </c>
      <c r="D8" s="11" t="s">
        <v>181</v>
      </c>
      <c r="E8" s="131"/>
      <c r="F8" s="129"/>
      <c r="G8" s="16">
        <v>3</v>
      </c>
      <c r="H8" s="14" t="s">
        <v>16</v>
      </c>
      <c r="I8" s="15" t="e">
        <f>((E32-E34)+(E31-E37-E38)-(E35+E36))/(E33)*100</f>
        <v>#DIV/0!</v>
      </c>
      <c r="J8" s="17">
        <f>IF((E33)&lt;=0,1,IF(I8&lt;15,1,IF(I8&gt;30,3,2)))</f>
        <v>1</v>
      </c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" x14ac:dyDescent="0.3">
      <c r="A9" s="6"/>
      <c r="B9" s="99" t="s">
        <v>114</v>
      </c>
      <c r="C9" s="97" t="s">
        <v>7</v>
      </c>
      <c r="D9" s="11" t="s">
        <v>182</v>
      </c>
      <c r="E9" s="131"/>
      <c r="F9" s="129"/>
      <c r="G9" s="16">
        <v>4</v>
      </c>
      <c r="H9" s="14" t="s">
        <v>15</v>
      </c>
      <c r="I9" s="15" t="e">
        <f>((E48+E39+E43+E44)/(E32+E31-E37-E38))*100</f>
        <v>#DIV/0!</v>
      </c>
      <c r="J9" s="17">
        <f>IF(E48+E39+E43+E44&lt;=0,0, IF(E32+E31-E37-E38&lt;=0,0, IF(I9&lt;6,1, IF(I9&gt;15,3,2))))</f>
        <v>0</v>
      </c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" x14ac:dyDescent="0.3">
      <c r="A10" s="6"/>
      <c r="B10" s="99" t="s">
        <v>123</v>
      </c>
      <c r="C10" s="97" t="s">
        <v>8</v>
      </c>
      <c r="D10" s="11" t="s">
        <v>183</v>
      </c>
      <c r="E10" s="131"/>
      <c r="F10" s="129"/>
      <c r="G10" s="16">
        <v>5</v>
      </c>
      <c r="H10" s="14" t="s">
        <v>17</v>
      </c>
      <c r="I10" s="15" t="e">
        <f>((E19-E21-E25-E20)/E15)*100</f>
        <v>#DIV/0!</v>
      </c>
      <c r="J10" s="17">
        <f>IF(E15&lt;=0,0, IF((I10)&gt;=100,0,IF(I10&lt;55,3,IF(I10&gt;70,1,2))))</f>
        <v>0</v>
      </c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" x14ac:dyDescent="0.3">
      <c r="A11" s="6"/>
      <c r="B11" s="99" t="s">
        <v>125</v>
      </c>
      <c r="C11" s="97" t="s">
        <v>124</v>
      </c>
      <c r="D11" s="11" t="s">
        <v>184</v>
      </c>
      <c r="E11" s="131"/>
      <c r="F11" s="129"/>
      <c r="G11" s="16">
        <v>6</v>
      </c>
      <c r="H11" s="14" t="s">
        <v>12</v>
      </c>
      <c r="I11" s="15" t="e">
        <f>(E46+E40+E41+E42+E45)/E47</f>
        <v>#DIV/0!</v>
      </c>
      <c r="J11" s="17">
        <f>IF(AND(E47=0,(E46+E40+E41+E42+E45)&lt;=0),0, IF(E47=0,3, IF(I11&lt;=0,0, IF(I11&lt;1.1,1,IF(I11&gt;2.1,3,2)))))</f>
        <v>0</v>
      </c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" x14ac:dyDescent="0.3">
      <c r="A12" s="6"/>
      <c r="B12" s="99" t="s">
        <v>126</v>
      </c>
      <c r="C12" s="97" t="s">
        <v>9</v>
      </c>
      <c r="D12" s="11" t="s">
        <v>185</v>
      </c>
      <c r="E12" s="131"/>
      <c r="F12" s="129"/>
      <c r="G12" s="16">
        <v>7</v>
      </c>
      <c r="H12" s="14" t="s">
        <v>14</v>
      </c>
      <c r="I12" s="15" t="e">
        <f>(E19-E21-E25-E20-(E12+E13))/(E48+E39+E43+E44)</f>
        <v>#DIV/0!</v>
      </c>
      <c r="J12" s="17">
        <f>IF((E48+E39+E43+E44)&lt;=0,0,IF(I12&lt;5,3,IF(I12&gt;7,1,2)))</f>
        <v>0</v>
      </c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" x14ac:dyDescent="0.3">
      <c r="A13" s="6"/>
      <c r="B13" s="99" t="s">
        <v>115</v>
      </c>
      <c r="C13" s="97" t="s">
        <v>169</v>
      </c>
      <c r="D13" s="11" t="s">
        <v>186</v>
      </c>
      <c r="E13" s="131"/>
      <c r="F13" s="129"/>
      <c r="G13" s="16">
        <v>8</v>
      </c>
      <c r="H13" s="14" t="s">
        <v>13</v>
      </c>
      <c r="I13" s="15" t="e">
        <f>(E8+E14-E22-E23-E24-E26-E21)/E9</f>
        <v>#DIV/0!</v>
      </c>
      <c r="J13" s="17">
        <f>IF((E9)&lt;=0,1,IF(I13&lt;0.5,1,IF(I13&gt;0.7,3,2)))</f>
        <v>1</v>
      </c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" x14ac:dyDescent="0.3">
      <c r="A14" s="6"/>
      <c r="B14" s="99" t="s">
        <v>138</v>
      </c>
      <c r="C14" s="104" t="s">
        <v>139</v>
      </c>
      <c r="D14" s="11" t="s">
        <v>187</v>
      </c>
      <c r="E14" s="131"/>
      <c r="F14" s="129"/>
      <c r="G14" s="16">
        <v>9</v>
      </c>
      <c r="H14" s="14" t="s">
        <v>104</v>
      </c>
      <c r="I14" s="15" t="e">
        <f>(E10-E11+E12+E13)/(E22-E25+E23+E24)</f>
        <v>#DIV/0!</v>
      </c>
      <c r="J14" s="17">
        <f>IF(AND((E10-E11+E12+E13)=0,(E22-E25+E23+E24)=0),1,IF((E22-E25+E23+E24)&lt;=0,3,IF(I14&lt;1,1,IF(I14&gt;1.5,3,2))))</f>
        <v>1</v>
      </c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" x14ac:dyDescent="0.3">
      <c r="A15" s="112"/>
      <c r="C15" s="97" t="s">
        <v>1</v>
      </c>
      <c r="D15" s="11" t="s">
        <v>188</v>
      </c>
      <c r="E15" s="131"/>
      <c r="F15" s="129"/>
      <c r="G15" s="16">
        <v>10</v>
      </c>
      <c r="H15" s="14" t="s">
        <v>105</v>
      </c>
      <c r="I15" s="15" t="e">
        <f>((E7-'2016-ÚČ'!E7+E39)/'2016-ÚČ'!E7)*100</f>
        <v>#DIV/0!</v>
      </c>
      <c r="J15" s="17">
        <f>IF(AND(E7=0,E39=0,'2016-ÚČ'!E7=0),0, IF('2016-ÚČ'!E7=0,3, IF(I15&lt;=0,0, IF(I15&lt;2.51,1, IF(I15&gt;5,3,2)))))</f>
        <v>0</v>
      </c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5" thickBot="1" x14ac:dyDescent="0.35">
      <c r="A16" s="6"/>
      <c r="B16" s="99" t="s">
        <v>116</v>
      </c>
      <c r="C16" s="97" t="s">
        <v>111</v>
      </c>
      <c r="D16" s="11" t="s">
        <v>189</v>
      </c>
      <c r="E16" s="131"/>
      <c r="F16" s="129"/>
      <c r="G16" s="18" t="s">
        <v>39</v>
      </c>
      <c r="H16" s="19" t="s">
        <v>204</v>
      </c>
      <c r="I16" s="19"/>
      <c r="J16" s="20">
        <f>SUM(J6:J15)</f>
        <v>3</v>
      </c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5" thickTop="1" x14ac:dyDescent="0.3">
      <c r="A17" s="6"/>
      <c r="B17" s="99" t="s">
        <v>117</v>
      </c>
      <c r="C17" s="97" t="s">
        <v>127</v>
      </c>
      <c r="D17" s="11" t="s">
        <v>190</v>
      </c>
      <c r="E17" s="131"/>
      <c r="F17" s="129"/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" x14ac:dyDescent="0.3">
      <c r="A18" s="6"/>
      <c r="B18" s="99" t="s">
        <v>128</v>
      </c>
      <c r="C18" s="97" t="s">
        <v>0</v>
      </c>
      <c r="D18" s="11" t="s">
        <v>191</v>
      </c>
      <c r="E18" s="131"/>
      <c r="F18" s="129"/>
      <c r="G18" s="5"/>
      <c r="H18" s="5"/>
      <c r="I18" s="5"/>
      <c r="J18" s="5"/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" x14ac:dyDescent="0.3">
      <c r="A19" s="6"/>
      <c r="B19" s="99" t="s">
        <v>129</v>
      </c>
      <c r="C19" s="97" t="s">
        <v>2</v>
      </c>
      <c r="D19" s="11" t="s">
        <v>65</v>
      </c>
      <c r="E19" s="131"/>
      <c r="F19" s="129"/>
      <c r="G19" s="5"/>
      <c r="H19" s="5"/>
      <c r="I19" s="5"/>
      <c r="J19" s="5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" x14ac:dyDescent="0.3">
      <c r="A20" s="6"/>
      <c r="B20" s="99" t="s">
        <v>118</v>
      </c>
      <c r="C20" s="97" t="s">
        <v>3</v>
      </c>
      <c r="D20" s="11" t="s">
        <v>66</v>
      </c>
      <c r="E20" s="131"/>
      <c r="F20" s="129"/>
      <c r="G20" s="5"/>
      <c r="H20" s="5"/>
      <c r="I20" s="5"/>
      <c r="J20" s="82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" x14ac:dyDescent="0.3">
      <c r="A21" s="6"/>
      <c r="B21" s="99" t="s">
        <v>130</v>
      </c>
      <c r="C21" s="97" t="s">
        <v>131</v>
      </c>
      <c r="D21" s="11" t="s">
        <v>100</v>
      </c>
      <c r="E21" s="131"/>
      <c r="F21" s="129"/>
      <c r="G21" s="5"/>
      <c r="H21" s="5"/>
      <c r="I21" s="5"/>
      <c r="J21" s="82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" x14ac:dyDescent="0.3">
      <c r="A22" s="6"/>
      <c r="B22" s="99" t="s">
        <v>132</v>
      </c>
      <c r="C22" s="97" t="s">
        <v>5</v>
      </c>
      <c r="D22" s="11" t="s">
        <v>192</v>
      </c>
      <c r="E22" s="131"/>
      <c r="F22" s="129"/>
      <c r="G22" s="5"/>
      <c r="H22" s="5"/>
      <c r="I22" s="81"/>
      <c r="J22" s="5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" x14ac:dyDescent="0.3">
      <c r="A23" s="6"/>
      <c r="B23" s="99" t="s">
        <v>123</v>
      </c>
      <c r="C23" s="97" t="s">
        <v>135</v>
      </c>
      <c r="D23" s="11" t="s">
        <v>194</v>
      </c>
      <c r="E23" s="131"/>
      <c r="F23" s="129"/>
      <c r="G23" s="5"/>
      <c r="H23" s="5"/>
      <c r="I23" s="5"/>
      <c r="J23" s="5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5" x14ac:dyDescent="0.3">
      <c r="A24" s="6"/>
      <c r="B24" s="99" t="s">
        <v>136</v>
      </c>
      <c r="C24" s="97" t="s">
        <v>6</v>
      </c>
      <c r="D24" s="121" t="s">
        <v>195</v>
      </c>
      <c r="E24" s="132"/>
      <c r="F24" s="140"/>
      <c r="G24" s="5"/>
      <c r="H24" s="5"/>
      <c r="I24" s="5"/>
      <c r="J24" s="5"/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5" x14ac:dyDescent="0.3">
      <c r="A25" s="6"/>
      <c r="B25" s="99" t="s">
        <v>134</v>
      </c>
      <c r="C25" s="97" t="s">
        <v>133</v>
      </c>
      <c r="D25" s="11" t="s">
        <v>193</v>
      </c>
      <c r="E25" s="131"/>
      <c r="F25" s="141"/>
      <c r="G25" s="5"/>
      <c r="H25" s="5"/>
      <c r="I25" s="5"/>
      <c r="J25" s="5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5" thickBot="1" x14ac:dyDescent="0.35">
      <c r="A26" s="6"/>
      <c r="B26" s="100" t="s">
        <v>138</v>
      </c>
      <c r="C26" s="98" t="s">
        <v>137</v>
      </c>
      <c r="D26" s="13" t="s">
        <v>196</v>
      </c>
      <c r="E26" s="133"/>
      <c r="F26" s="129"/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5" thickTop="1" x14ac:dyDescent="0.3">
      <c r="A27" s="6"/>
      <c r="B27" s="6"/>
      <c r="C27" s="5"/>
      <c r="D27" s="5"/>
      <c r="E27" s="129"/>
      <c r="F27" s="129"/>
      <c r="G27" s="5"/>
      <c r="H27" s="5"/>
      <c r="I27" s="5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" x14ac:dyDescent="0.3">
      <c r="A28" s="6"/>
      <c r="B28" s="8"/>
      <c r="C28" s="21" t="s">
        <v>235</v>
      </c>
      <c r="D28" s="8"/>
      <c r="E28" s="134"/>
      <c r="F28" s="129"/>
      <c r="G28" s="5"/>
      <c r="H28" s="5"/>
      <c r="I28" s="5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5" thickBot="1" x14ac:dyDescent="0.35">
      <c r="A29" s="6"/>
      <c r="B29" s="6"/>
      <c r="C29" s="5"/>
      <c r="D29" s="5"/>
      <c r="E29" s="129"/>
      <c r="F29" s="129"/>
      <c r="G29" s="5"/>
      <c r="H29" s="5"/>
      <c r="I29" s="5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1" thickTop="1" x14ac:dyDescent="0.3">
      <c r="A30" s="6"/>
      <c r="B30" s="154" t="s">
        <v>122</v>
      </c>
      <c r="C30" s="161" t="s">
        <v>18</v>
      </c>
      <c r="D30" s="155" t="s">
        <v>19</v>
      </c>
      <c r="E30" s="130" t="s">
        <v>20</v>
      </c>
      <c r="F30" s="142"/>
      <c r="G30" s="5"/>
      <c r="H30" s="5"/>
      <c r="I30" s="5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" x14ac:dyDescent="0.3">
      <c r="A31" s="6"/>
      <c r="B31" s="101" t="s">
        <v>141</v>
      </c>
      <c r="C31" s="97" t="s">
        <v>142</v>
      </c>
      <c r="D31" s="11" t="s">
        <v>21</v>
      </c>
      <c r="E31" s="135"/>
      <c r="F31" s="129"/>
      <c r="G31" s="5"/>
      <c r="H31" s="5"/>
      <c r="I31" s="5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" x14ac:dyDescent="0.3">
      <c r="A32" s="6"/>
      <c r="B32" s="101" t="s">
        <v>119</v>
      </c>
      <c r="C32" s="97" t="s">
        <v>22</v>
      </c>
      <c r="D32" s="11" t="s">
        <v>25</v>
      </c>
      <c r="E32" s="135"/>
      <c r="F32" s="129"/>
      <c r="G32" s="5"/>
      <c r="H32" s="5"/>
      <c r="I32" s="5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" x14ac:dyDescent="0.3">
      <c r="A33" s="6"/>
      <c r="B33" s="101" t="s">
        <v>168</v>
      </c>
      <c r="C33" s="97" t="s">
        <v>26</v>
      </c>
      <c r="D33" s="11" t="s">
        <v>171</v>
      </c>
      <c r="E33" s="135"/>
      <c r="F33" s="129"/>
      <c r="G33" s="5"/>
      <c r="H33" s="5"/>
      <c r="I33" s="5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" x14ac:dyDescent="0.3">
      <c r="A34" s="6"/>
      <c r="B34" s="101" t="s">
        <v>140</v>
      </c>
      <c r="C34" s="97" t="s">
        <v>23</v>
      </c>
      <c r="D34" s="11" t="s">
        <v>24</v>
      </c>
      <c r="E34" s="135"/>
      <c r="F34" s="129"/>
      <c r="G34" s="5"/>
      <c r="H34" s="5"/>
      <c r="I34" s="5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" x14ac:dyDescent="0.3">
      <c r="A35" s="6"/>
      <c r="B35" s="101" t="s">
        <v>146</v>
      </c>
      <c r="C35" s="97" t="s">
        <v>147</v>
      </c>
      <c r="D35" s="11" t="s">
        <v>173</v>
      </c>
      <c r="E35" s="135"/>
      <c r="F35" s="129"/>
      <c r="G35" s="5"/>
      <c r="H35" s="5"/>
      <c r="I35" s="5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" x14ac:dyDescent="0.3">
      <c r="A36" s="6"/>
      <c r="B36" s="101" t="s">
        <v>149</v>
      </c>
      <c r="C36" s="97" t="s">
        <v>148</v>
      </c>
      <c r="D36" s="11" t="s">
        <v>174</v>
      </c>
      <c r="E36" s="135"/>
      <c r="F36" s="129"/>
      <c r="G36" s="5"/>
      <c r="H36" s="5"/>
      <c r="I36" s="5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" x14ac:dyDescent="0.3">
      <c r="A37" s="6"/>
      <c r="B37" s="101" t="s">
        <v>112</v>
      </c>
      <c r="C37" s="97" t="s">
        <v>143</v>
      </c>
      <c r="D37" s="11" t="s">
        <v>172</v>
      </c>
      <c r="E37" s="135"/>
      <c r="F37" s="129"/>
      <c r="G37" s="5"/>
      <c r="H37" s="5"/>
      <c r="I37" s="5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" x14ac:dyDescent="0.3">
      <c r="A38" s="6"/>
      <c r="B38" s="101" t="s">
        <v>144</v>
      </c>
      <c r="C38" s="97" t="s">
        <v>145</v>
      </c>
      <c r="D38" s="11" t="s">
        <v>27</v>
      </c>
      <c r="E38" s="135"/>
      <c r="F38" s="129"/>
      <c r="G38" s="5"/>
      <c r="H38" s="5"/>
      <c r="I38" s="5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" x14ac:dyDescent="0.3">
      <c r="A39" s="6"/>
      <c r="B39" s="101" t="s">
        <v>150</v>
      </c>
      <c r="C39" s="97" t="s">
        <v>151</v>
      </c>
      <c r="D39" s="11" t="s">
        <v>175</v>
      </c>
      <c r="E39" s="135"/>
      <c r="F39" s="129"/>
      <c r="G39" s="5"/>
      <c r="H39" s="5"/>
      <c r="I39" s="5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" x14ac:dyDescent="0.3">
      <c r="A40" s="6"/>
      <c r="B40" s="101" t="s">
        <v>156</v>
      </c>
      <c r="C40" s="103" t="s">
        <v>157</v>
      </c>
      <c r="D40" s="120" t="s">
        <v>177</v>
      </c>
      <c r="E40" s="135"/>
      <c r="F40" s="129"/>
      <c r="G40" s="5"/>
      <c r="H40" s="5"/>
      <c r="I40" s="5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" x14ac:dyDescent="0.3">
      <c r="A41" s="6"/>
      <c r="B41" s="101" t="s">
        <v>158</v>
      </c>
      <c r="C41" s="103" t="s">
        <v>159</v>
      </c>
      <c r="D41" s="120" t="s">
        <v>28</v>
      </c>
      <c r="E41" s="135"/>
      <c r="F41" s="129"/>
      <c r="G41" s="5"/>
      <c r="H41" s="5"/>
      <c r="I41" s="5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1" customHeight="1" x14ac:dyDescent="0.3">
      <c r="A42" s="6"/>
      <c r="B42" s="101" t="s">
        <v>160</v>
      </c>
      <c r="C42" s="103" t="s">
        <v>161</v>
      </c>
      <c r="D42" s="120" t="s">
        <v>178</v>
      </c>
      <c r="E42" s="135"/>
      <c r="F42" s="129"/>
      <c r="G42" s="5"/>
      <c r="H42" s="5"/>
      <c r="I42" s="5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8" customHeight="1" x14ac:dyDescent="0.3">
      <c r="A43" s="6"/>
      <c r="B43" s="101" t="s">
        <v>152</v>
      </c>
      <c r="C43" s="97" t="s">
        <v>153</v>
      </c>
      <c r="D43" s="11" t="s">
        <v>29</v>
      </c>
      <c r="E43" s="135"/>
      <c r="F43" s="129"/>
      <c r="G43" s="5"/>
      <c r="H43" s="5"/>
      <c r="I43" s="5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3">
      <c r="A44" s="6"/>
      <c r="B44" s="101" t="s">
        <v>155</v>
      </c>
      <c r="C44" s="97" t="s">
        <v>154</v>
      </c>
      <c r="D44" s="11" t="s">
        <v>176</v>
      </c>
      <c r="E44" s="135"/>
      <c r="F44" s="129"/>
      <c r="G44" s="5"/>
      <c r="H44" s="5"/>
      <c r="I44" s="5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3">
      <c r="A45" s="6"/>
      <c r="B45" s="101" t="s">
        <v>162</v>
      </c>
      <c r="C45" s="103" t="s">
        <v>163</v>
      </c>
      <c r="D45" s="120" t="s">
        <v>179</v>
      </c>
      <c r="E45" s="135"/>
      <c r="F45" s="129"/>
      <c r="G45" s="5"/>
      <c r="H45" s="5"/>
      <c r="I45" s="5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" x14ac:dyDescent="0.3">
      <c r="A46" s="6"/>
      <c r="B46" s="101" t="s">
        <v>121</v>
      </c>
      <c r="C46" s="97" t="s">
        <v>164</v>
      </c>
      <c r="D46" s="11" t="s">
        <v>30</v>
      </c>
      <c r="E46" s="135"/>
      <c r="F46" s="129"/>
      <c r="G46" s="5"/>
      <c r="H46" s="5"/>
      <c r="I46" s="5"/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" x14ac:dyDescent="0.3">
      <c r="A47" s="6"/>
      <c r="B47" s="101" t="s">
        <v>165</v>
      </c>
      <c r="C47" s="97" t="s">
        <v>166</v>
      </c>
      <c r="D47" s="11" t="s">
        <v>31</v>
      </c>
      <c r="E47" s="135"/>
      <c r="F47" s="129"/>
      <c r="G47" s="5"/>
      <c r="H47" s="5"/>
      <c r="I47" s="5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5" thickBot="1" x14ac:dyDescent="0.35">
      <c r="A48" s="6"/>
      <c r="B48" s="102" t="s">
        <v>120</v>
      </c>
      <c r="C48" s="98" t="s">
        <v>167</v>
      </c>
      <c r="D48" s="13" t="s">
        <v>180</v>
      </c>
      <c r="E48" s="136"/>
      <c r="F48" s="129"/>
      <c r="G48" s="5"/>
      <c r="H48" s="5"/>
      <c r="I48" s="5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5" thickTop="1" x14ac:dyDescent="0.3">
      <c r="A49" s="6"/>
      <c r="B49" s="6"/>
      <c r="C49" s="5"/>
      <c r="D49" s="22"/>
      <c r="E49" s="137"/>
      <c r="F49" s="129"/>
      <c r="G49" s="5"/>
      <c r="H49" s="5"/>
      <c r="I49" s="5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" x14ac:dyDescent="0.3">
      <c r="A50" s="6"/>
      <c r="F50" s="129"/>
      <c r="G50" s="5"/>
      <c r="H50" s="5"/>
      <c r="I50" s="5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" x14ac:dyDescent="0.3">
      <c r="F51" s="13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" x14ac:dyDescent="0.3">
      <c r="F52" s="13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" x14ac:dyDescent="0.3">
      <c r="F53" s="13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" x14ac:dyDescent="0.3">
      <c r="C54" s="1"/>
      <c r="D54" s="2"/>
      <c r="E54" s="139"/>
      <c r="F54" s="13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" x14ac:dyDescent="0.3">
      <c r="C55" s="1"/>
      <c r="D55" s="2"/>
      <c r="E55" s="139"/>
      <c r="F55" s="13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" x14ac:dyDescent="0.3">
      <c r="C56" s="1"/>
      <c r="D56" s="2"/>
      <c r="E56" s="139"/>
      <c r="F56" s="13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" x14ac:dyDescent="0.3">
      <c r="C57" s="1"/>
      <c r="D57" s="2"/>
      <c r="E57" s="139"/>
      <c r="F57" s="13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" x14ac:dyDescent="0.3">
      <c r="C58" s="1"/>
      <c r="D58" s="2"/>
      <c r="E58" s="139"/>
      <c r="F58" s="13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" x14ac:dyDescent="0.3">
      <c r="C59" s="1"/>
      <c r="D59" s="2"/>
      <c r="E59" s="139"/>
      <c r="F59" s="13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" x14ac:dyDescent="0.3">
      <c r="C60" s="1"/>
      <c r="D60" s="2"/>
      <c r="E60" s="139"/>
      <c r="F60" s="13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" x14ac:dyDescent="0.3">
      <c r="C61" s="1"/>
      <c r="D61" s="2"/>
      <c r="E61" s="139"/>
      <c r="F61" s="13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" x14ac:dyDescent="0.3">
      <c r="C62" s="1"/>
      <c r="D62" s="2"/>
      <c r="E62" s="139"/>
      <c r="F62" s="13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" x14ac:dyDescent="0.3">
      <c r="C63" s="1"/>
      <c r="D63" s="2"/>
      <c r="E63" s="139"/>
      <c r="F63" s="13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" x14ac:dyDescent="0.3">
      <c r="C64" s="1"/>
      <c r="D64" s="2"/>
      <c r="E64" s="139"/>
      <c r="F64" s="13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" x14ac:dyDescent="0.3">
      <c r="C65" s="1"/>
      <c r="D65" s="2"/>
      <c r="E65" s="139"/>
      <c r="F65" s="13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" x14ac:dyDescent="0.3">
      <c r="C66" s="1"/>
      <c r="D66" s="2"/>
      <c r="E66" s="139"/>
      <c r="F66" s="13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" x14ac:dyDescent="0.3">
      <c r="C67" s="1"/>
      <c r="D67" s="2"/>
      <c r="E67" s="139"/>
      <c r="F67" s="13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" x14ac:dyDescent="0.3">
      <c r="C68" s="1"/>
      <c r="D68" s="2"/>
      <c r="E68" s="139"/>
      <c r="F68" s="13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" x14ac:dyDescent="0.3">
      <c r="C69" s="1"/>
      <c r="D69" s="2"/>
      <c r="E69" s="139"/>
      <c r="F69" s="13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" x14ac:dyDescent="0.3">
      <c r="C70" s="1"/>
      <c r="D70" s="2"/>
      <c r="E70" s="139"/>
      <c r="F70" s="13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" x14ac:dyDescent="0.3">
      <c r="C71" s="1"/>
      <c r="D71" s="2"/>
      <c r="E71" s="139"/>
      <c r="F71" s="13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" x14ac:dyDescent="0.3">
      <c r="C72" s="1"/>
      <c r="D72" s="2"/>
      <c r="E72" s="139"/>
      <c r="F72" s="13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" x14ac:dyDescent="0.3">
      <c r="C73" s="1"/>
      <c r="D73" s="2"/>
      <c r="E73" s="139"/>
      <c r="F73" s="13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" x14ac:dyDescent="0.3">
      <c r="C74" s="1"/>
      <c r="D74" s="2"/>
      <c r="E74" s="139"/>
      <c r="F74" s="13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" x14ac:dyDescent="0.3">
      <c r="C75" s="1"/>
      <c r="D75" s="2"/>
      <c r="E75" s="139"/>
      <c r="F75" s="13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" x14ac:dyDescent="0.3">
      <c r="C76" s="1"/>
      <c r="D76" s="2"/>
      <c r="E76" s="139"/>
      <c r="F76" s="13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" x14ac:dyDescent="0.3">
      <c r="C77" s="1"/>
      <c r="D77" s="2"/>
      <c r="E77" s="139"/>
      <c r="F77" s="13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" x14ac:dyDescent="0.3">
      <c r="C78" s="1"/>
      <c r="D78" s="2"/>
      <c r="E78" s="139"/>
      <c r="F78" s="13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" x14ac:dyDescent="0.3">
      <c r="C79" s="1"/>
      <c r="D79" s="2"/>
      <c r="E79" s="139"/>
      <c r="F79" s="13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" x14ac:dyDescent="0.3">
      <c r="C80" s="1"/>
      <c r="D80" s="2"/>
      <c r="E80" s="139"/>
      <c r="F80" s="13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" x14ac:dyDescent="0.3">
      <c r="C81" s="1"/>
      <c r="D81" s="2"/>
      <c r="E81" s="139"/>
      <c r="F81" s="13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" x14ac:dyDescent="0.3">
      <c r="C82" s="1"/>
      <c r="D82" s="2"/>
      <c r="E82" s="139"/>
      <c r="F82" s="13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" x14ac:dyDescent="0.3">
      <c r="C83" s="1"/>
      <c r="D83" s="2"/>
      <c r="E83" s="139"/>
      <c r="F83" s="13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" x14ac:dyDescent="0.3">
      <c r="C84" s="1"/>
      <c r="D84" s="2"/>
      <c r="E84" s="139"/>
      <c r="F84" s="13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" x14ac:dyDescent="0.3">
      <c r="C85" s="1"/>
      <c r="D85" s="2"/>
      <c r="E85" s="139"/>
      <c r="F85" s="13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" x14ac:dyDescent="0.3">
      <c r="C86" s="1"/>
      <c r="D86" s="2"/>
      <c r="E86" s="139"/>
      <c r="F86" s="13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" x14ac:dyDescent="0.3">
      <c r="C87" s="1"/>
      <c r="D87" s="2"/>
      <c r="E87" s="139"/>
      <c r="F87" s="13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" x14ac:dyDescent="0.3">
      <c r="C88" s="1"/>
      <c r="D88" s="2"/>
      <c r="E88" s="139"/>
      <c r="F88" s="13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" x14ac:dyDescent="0.3">
      <c r="C89" s="1"/>
      <c r="D89" s="2"/>
      <c r="E89" s="139"/>
      <c r="F89" s="13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" x14ac:dyDescent="0.3">
      <c r="C90" s="1"/>
      <c r="D90" s="2"/>
      <c r="E90" s="139"/>
      <c r="F90" s="13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" x14ac:dyDescent="0.3">
      <c r="C91" s="1"/>
      <c r="D91" s="2"/>
      <c r="E91" s="139"/>
      <c r="F91" s="13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" x14ac:dyDescent="0.3">
      <c r="C92" s="1"/>
      <c r="D92" s="2"/>
      <c r="E92" s="139"/>
      <c r="F92" s="13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" x14ac:dyDescent="0.3">
      <c r="C93" s="1"/>
      <c r="D93" s="2"/>
      <c r="E93" s="139"/>
      <c r="F93" s="13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" x14ac:dyDescent="0.3">
      <c r="C94" s="1"/>
      <c r="D94" s="2"/>
      <c r="E94" s="139"/>
      <c r="F94" s="13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" x14ac:dyDescent="0.3">
      <c r="C95" s="1"/>
      <c r="D95" s="2"/>
      <c r="E95" s="139"/>
      <c r="F95" s="13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" x14ac:dyDescent="0.3">
      <c r="C96" s="1"/>
      <c r="D96" s="2"/>
      <c r="E96" s="139"/>
      <c r="F96" s="13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" x14ac:dyDescent="0.3">
      <c r="C97" s="1"/>
      <c r="D97" s="2"/>
      <c r="E97" s="139"/>
      <c r="F97" s="13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" x14ac:dyDescent="0.3">
      <c r="C98" s="1"/>
      <c r="D98" s="2"/>
      <c r="E98" s="139"/>
      <c r="F98" s="13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" x14ac:dyDescent="0.3">
      <c r="C99" s="1"/>
      <c r="D99" s="2"/>
      <c r="E99" s="139"/>
      <c r="F99" s="13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" x14ac:dyDescent="0.3">
      <c r="C100" s="1"/>
      <c r="D100" s="2"/>
      <c r="E100" s="139"/>
      <c r="F100" s="13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" x14ac:dyDescent="0.3">
      <c r="C101" s="1"/>
      <c r="D101" s="2"/>
      <c r="E101" s="139"/>
      <c r="F101" s="13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" x14ac:dyDescent="0.3">
      <c r="C102" s="1"/>
      <c r="D102" s="2"/>
      <c r="E102" s="139"/>
      <c r="F102" s="13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" x14ac:dyDescent="0.3">
      <c r="C103" s="1"/>
      <c r="D103" s="2"/>
      <c r="E103" s="139"/>
      <c r="F103" s="13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" x14ac:dyDescent="0.3">
      <c r="C104" s="1"/>
      <c r="D104" s="2"/>
      <c r="E104" s="139"/>
      <c r="F104" s="13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" x14ac:dyDescent="0.3">
      <c r="C105" s="1"/>
      <c r="D105" s="2"/>
      <c r="E105" s="139"/>
      <c r="F105" s="13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" x14ac:dyDescent="0.3">
      <c r="C106" s="1"/>
      <c r="D106" s="2"/>
      <c r="E106" s="139"/>
      <c r="F106" s="13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" x14ac:dyDescent="0.3">
      <c r="C107" s="1"/>
      <c r="D107" s="2"/>
      <c r="E107" s="139"/>
      <c r="F107" s="13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" x14ac:dyDescent="0.3">
      <c r="C108" s="1"/>
      <c r="D108" s="2"/>
      <c r="E108" s="139"/>
      <c r="F108" s="13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" x14ac:dyDescent="0.3">
      <c r="C109" s="1"/>
      <c r="D109" s="2"/>
      <c r="E109" s="139"/>
      <c r="F109" s="13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" x14ac:dyDescent="0.3">
      <c r="C110" s="1"/>
      <c r="D110" s="2"/>
      <c r="E110" s="139"/>
      <c r="F110" s="13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" x14ac:dyDescent="0.3">
      <c r="C111" s="1"/>
      <c r="D111" s="2"/>
      <c r="E111" s="139"/>
      <c r="F111" s="13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" x14ac:dyDescent="0.3">
      <c r="C112" s="1"/>
      <c r="D112" s="2"/>
      <c r="E112" s="139"/>
      <c r="F112" s="13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" x14ac:dyDescent="0.3">
      <c r="C113" s="1"/>
      <c r="D113" s="2"/>
      <c r="E113" s="139"/>
      <c r="F113" s="13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" x14ac:dyDescent="0.3">
      <c r="C114" s="1"/>
      <c r="D114" s="2"/>
      <c r="E114" s="139"/>
      <c r="F114" s="13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" x14ac:dyDescent="0.3">
      <c r="C115" s="1"/>
      <c r="D115" s="2"/>
      <c r="E115" s="139"/>
      <c r="F115" s="13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" x14ac:dyDescent="0.3">
      <c r="C116" s="1"/>
      <c r="D116" s="2"/>
      <c r="E116" s="139"/>
      <c r="F116" s="13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" x14ac:dyDescent="0.3">
      <c r="C117" s="1"/>
      <c r="D117" s="2"/>
      <c r="E117" s="139"/>
      <c r="F117" s="13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" x14ac:dyDescent="0.3">
      <c r="C118" s="1"/>
      <c r="D118" s="2"/>
      <c r="E118" s="139"/>
      <c r="F118" s="13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" x14ac:dyDescent="0.3">
      <c r="C119" s="1"/>
      <c r="D119" s="2"/>
      <c r="E119" s="139"/>
      <c r="F119" s="13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" x14ac:dyDescent="0.3">
      <c r="C120" s="1"/>
      <c r="D120" s="2"/>
      <c r="E120" s="139"/>
      <c r="F120" s="13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" x14ac:dyDescent="0.3">
      <c r="C121" s="1"/>
      <c r="D121" s="2"/>
      <c r="E121" s="139"/>
      <c r="F121" s="13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" x14ac:dyDescent="0.3">
      <c r="C122" s="1"/>
      <c r="D122" s="2"/>
      <c r="E122" s="139"/>
      <c r="F122" s="13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" x14ac:dyDescent="0.3">
      <c r="C123" s="1"/>
      <c r="D123" s="2"/>
      <c r="E123" s="139"/>
      <c r="F123" s="13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" x14ac:dyDescent="0.3">
      <c r="C124" s="1"/>
      <c r="D124" s="2"/>
      <c r="E124" s="139"/>
      <c r="F124" s="13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" x14ac:dyDescent="0.3">
      <c r="C125" s="1"/>
      <c r="D125" s="2"/>
      <c r="E125" s="139"/>
      <c r="F125" s="13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" x14ac:dyDescent="0.3">
      <c r="C126" s="1"/>
      <c r="D126" s="2"/>
      <c r="E126" s="139"/>
      <c r="F126" s="13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" x14ac:dyDescent="0.3">
      <c r="C127" s="1"/>
      <c r="D127" s="2"/>
      <c r="E127" s="139"/>
      <c r="F127" s="13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" x14ac:dyDescent="0.3">
      <c r="C128" s="1"/>
      <c r="D128" s="2"/>
      <c r="E128" s="139"/>
      <c r="F128" s="13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" x14ac:dyDescent="0.3">
      <c r="C129" s="1"/>
      <c r="D129" s="2"/>
      <c r="E129" s="139"/>
      <c r="F129" s="13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" x14ac:dyDescent="0.3">
      <c r="C130" s="1"/>
      <c r="D130" s="2"/>
      <c r="E130" s="139"/>
      <c r="F130" s="13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" x14ac:dyDescent="0.3">
      <c r="C131" s="1"/>
      <c r="D131" s="2"/>
      <c r="E131" s="139"/>
      <c r="F131" s="13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" x14ac:dyDescent="0.3">
      <c r="C132" s="1"/>
      <c r="D132" s="2"/>
      <c r="E132" s="139"/>
      <c r="F132" s="13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" x14ac:dyDescent="0.3">
      <c r="C133" s="1"/>
      <c r="D133" s="2"/>
      <c r="E133" s="139"/>
      <c r="F133" s="13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" x14ac:dyDescent="0.3">
      <c r="C134" s="1"/>
      <c r="D134" s="2"/>
      <c r="E134" s="139"/>
      <c r="F134" s="13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" x14ac:dyDescent="0.3">
      <c r="C135" s="1"/>
      <c r="D135" s="2"/>
      <c r="E135" s="139"/>
      <c r="F135" s="13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" x14ac:dyDescent="0.3">
      <c r="C136" s="1"/>
      <c r="D136" s="2"/>
      <c r="E136" s="139"/>
      <c r="F136" s="13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" x14ac:dyDescent="0.3">
      <c r="C137" s="1"/>
      <c r="D137" s="2"/>
      <c r="E137" s="139"/>
      <c r="F137" s="13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" x14ac:dyDescent="0.3">
      <c r="C138" s="1"/>
      <c r="D138" s="2"/>
      <c r="E138" s="139"/>
      <c r="F138" s="13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" x14ac:dyDescent="0.3">
      <c r="C139" s="1"/>
      <c r="D139" s="2"/>
      <c r="E139" s="139"/>
      <c r="F139" s="13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" x14ac:dyDescent="0.3">
      <c r="C140" s="1"/>
      <c r="D140" s="2"/>
      <c r="E140" s="139"/>
      <c r="F140" s="13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" x14ac:dyDescent="0.3">
      <c r="C141" s="1"/>
      <c r="D141" s="2"/>
      <c r="E141" s="139"/>
      <c r="F141" s="13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" x14ac:dyDescent="0.3">
      <c r="C142" s="1"/>
      <c r="D142" s="2"/>
      <c r="E142" s="139"/>
      <c r="F142" s="13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" x14ac:dyDescent="0.3">
      <c r="C143" s="1"/>
      <c r="D143" s="2"/>
      <c r="E143" s="139"/>
      <c r="F143" s="13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" x14ac:dyDescent="0.3">
      <c r="C144" s="1"/>
      <c r="D144" s="2"/>
      <c r="E144" s="139"/>
      <c r="F144" s="13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" x14ac:dyDescent="0.3">
      <c r="C145" s="1"/>
      <c r="D145" s="2"/>
      <c r="E145" s="139"/>
      <c r="F145" s="13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" x14ac:dyDescent="0.3">
      <c r="C146" s="1"/>
      <c r="D146" s="2"/>
      <c r="E146" s="139"/>
      <c r="F146" s="13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" x14ac:dyDescent="0.3">
      <c r="C147" s="1"/>
      <c r="D147" s="2"/>
      <c r="E147" s="139"/>
      <c r="F147" s="13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" x14ac:dyDescent="0.3">
      <c r="C148" s="1"/>
      <c r="D148" s="2"/>
      <c r="E148" s="139"/>
      <c r="F148" s="13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" x14ac:dyDescent="0.3">
      <c r="C149" s="1"/>
      <c r="D149" s="2"/>
      <c r="E149" s="139"/>
      <c r="F149" s="13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" x14ac:dyDescent="0.3">
      <c r="C150" s="1"/>
      <c r="D150" s="2"/>
      <c r="E150" s="139"/>
      <c r="F150" s="13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" x14ac:dyDescent="0.3">
      <c r="C151" s="1"/>
      <c r="D151" s="2"/>
      <c r="E151" s="139"/>
      <c r="F151" s="13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" x14ac:dyDescent="0.3">
      <c r="C152" s="1"/>
      <c r="D152" s="2"/>
      <c r="E152" s="139"/>
      <c r="F152" s="13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" x14ac:dyDescent="0.3">
      <c r="C153" s="1"/>
      <c r="D153" s="2"/>
      <c r="E153" s="139"/>
      <c r="F153" s="13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" x14ac:dyDescent="0.3">
      <c r="C154" s="1"/>
      <c r="D154" s="2"/>
      <c r="E154" s="139"/>
      <c r="F154" s="13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" x14ac:dyDescent="0.3">
      <c r="C155" s="1"/>
      <c r="D155" s="2"/>
      <c r="E155" s="139"/>
      <c r="F155" s="13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" x14ac:dyDescent="0.3">
      <c r="C156" s="1"/>
      <c r="D156" s="2"/>
      <c r="E156" s="139"/>
      <c r="F156" s="13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" x14ac:dyDescent="0.3">
      <c r="C157" s="1"/>
      <c r="D157" s="2"/>
      <c r="E157" s="139"/>
      <c r="F157" s="13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" x14ac:dyDescent="0.3">
      <c r="C158" s="1"/>
      <c r="D158" s="2"/>
      <c r="E158" s="139"/>
      <c r="F158" s="13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" x14ac:dyDescent="0.3">
      <c r="C159" s="1"/>
      <c r="D159" s="2"/>
      <c r="E159" s="139"/>
      <c r="F159" s="13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" x14ac:dyDescent="0.3">
      <c r="C160" s="1"/>
      <c r="D160" s="2"/>
      <c r="E160" s="139"/>
      <c r="F160" s="13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" x14ac:dyDescent="0.3">
      <c r="C161" s="1"/>
      <c r="D161" s="2"/>
      <c r="E161" s="139"/>
      <c r="F161" s="13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" x14ac:dyDescent="0.3">
      <c r="C162" s="1"/>
      <c r="D162" s="2"/>
      <c r="E162" s="139"/>
      <c r="F162" s="13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" x14ac:dyDescent="0.3">
      <c r="C163" s="1"/>
      <c r="D163" s="2"/>
      <c r="E163" s="139"/>
      <c r="F163" s="13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" x14ac:dyDescent="0.3">
      <c r="C164" s="1"/>
      <c r="D164" s="2"/>
      <c r="E164" s="139"/>
      <c r="F164" s="13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" x14ac:dyDescent="0.3">
      <c r="C165" s="1"/>
      <c r="D165" s="2"/>
      <c r="E165" s="139"/>
      <c r="F165" s="13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" x14ac:dyDescent="0.3">
      <c r="C166" s="1"/>
      <c r="D166" s="2"/>
      <c r="E166" s="139"/>
      <c r="F166" s="13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" x14ac:dyDescent="0.3">
      <c r="C167" s="1"/>
      <c r="D167" s="2"/>
      <c r="E167" s="139"/>
      <c r="F167" s="13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" x14ac:dyDescent="0.3">
      <c r="C168" s="1"/>
      <c r="D168" s="2"/>
      <c r="E168" s="139"/>
      <c r="F168" s="13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" x14ac:dyDescent="0.3">
      <c r="C169" s="1"/>
      <c r="D169" s="2"/>
      <c r="E169" s="139"/>
      <c r="F169" s="13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" x14ac:dyDescent="0.3">
      <c r="C170" s="1"/>
      <c r="D170" s="2"/>
      <c r="E170" s="139"/>
      <c r="F170" s="13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" x14ac:dyDescent="0.3">
      <c r="C171" s="1"/>
      <c r="D171" s="2"/>
      <c r="E171" s="139"/>
      <c r="F171" s="13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" x14ac:dyDescent="0.3">
      <c r="C172" s="1"/>
      <c r="D172" s="2"/>
      <c r="E172" s="139"/>
      <c r="F172" s="13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" x14ac:dyDescent="0.3">
      <c r="C173" s="1"/>
      <c r="D173" s="2"/>
      <c r="E173" s="139"/>
      <c r="F173" s="13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" x14ac:dyDescent="0.3">
      <c r="C174" s="1"/>
      <c r="D174" s="2"/>
      <c r="E174" s="139"/>
      <c r="F174" s="13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" x14ac:dyDescent="0.3">
      <c r="C175" s="1"/>
      <c r="D175" s="2"/>
      <c r="E175" s="139"/>
      <c r="F175" s="13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" x14ac:dyDescent="0.3">
      <c r="C176" s="1"/>
      <c r="D176" s="2"/>
      <c r="E176" s="139"/>
      <c r="F176" s="13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" x14ac:dyDescent="0.3">
      <c r="C177" s="1"/>
      <c r="D177" s="2"/>
      <c r="E177" s="139"/>
      <c r="F177" s="13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" x14ac:dyDescent="0.3">
      <c r="C178" s="1"/>
      <c r="D178" s="2"/>
      <c r="E178" s="139"/>
      <c r="F178" s="13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" x14ac:dyDescent="0.3">
      <c r="C179" s="1"/>
      <c r="D179" s="2"/>
      <c r="E179" s="139"/>
      <c r="F179" s="13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" x14ac:dyDescent="0.3">
      <c r="C180" s="1"/>
      <c r="D180" s="2"/>
      <c r="E180" s="139"/>
      <c r="F180" s="13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" x14ac:dyDescent="0.3">
      <c r="C181" s="1"/>
      <c r="D181" s="2"/>
      <c r="E181" s="139"/>
      <c r="F181" s="13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" x14ac:dyDescent="0.3">
      <c r="C182" s="1"/>
      <c r="D182" s="2"/>
      <c r="E182" s="139"/>
      <c r="F182" s="13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" x14ac:dyDescent="0.3">
      <c r="C183" s="1"/>
      <c r="D183" s="2"/>
      <c r="E183" s="139"/>
      <c r="F183" s="13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" x14ac:dyDescent="0.3">
      <c r="C184" s="1"/>
      <c r="D184" s="2"/>
      <c r="E184" s="139"/>
      <c r="F184" s="13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" x14ac:dyDescent="0.3">
      <c r="C185" s="1"/>
      <c r="D185" s="2"/>
      <c r="E185" s="139"/>
      <c r="F185" s="13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" x14ac:dyDescent="0.3">
      <c r="C186" s="1"/>
      <c r="D186" s="2"/>
      <c r="E186" s="139"/>
      <c r="F186" s="13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" x14ac:dyDescent="0.3">
      <c r="C187" s="1"/>
      <c r="D187" s="2"/>
      <c r="E187" s="139"/>
      <c r="F187" s="13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" x14ac:dyDescent="0.3">
      <c r="C188" s="1"/>
      <c r="D188" s="2"/>
      <c r="E188" s="139"/>
      <c r="F188" s="13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" x14ac:dyDescent="0.3">
      <c r="C189" s="1"/>
      <c r="D189" s="2"/>
      <c r="E189" s="139"/>
      <c r="F189" s="13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" x14ac:dyDescent="0.3">
      <c r="C190" s="1"/>
      <c r="D190" s="2"/>
      <c r="E190" s="139"/>
      <c r="F190" s="13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" x14ac:dyDescent="0.3">
      <c r="C191" s="1"/>
      <c r="D191" s="2"/>
      <c r="E191" s="139"/>
      <c r="F191" s="13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" x14ac:dyDescent="0.3">
      <c r="C192" s="1"/>
      <c r="D192" s="2"/>
      <c r="E192" s="139"/>
      <c r="F192" s="13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" x14ac:dyDescent="0.3">
      <c r="C193" s="1"/>
      <c r="D193" s="2"/>
      <c r="E193" s="139"/>
      <c r="F193" s="13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" x14ac:dyDescent="0.3">
      <c r="C194" s="1"/>
      <c r="D194" s="2"/>
      <c r="E194" s="139"/>
      <c r="F194" s="13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" x14ac:dyDescent="0.3">
      <c r="C195" s="1"/>
      <c r="D195" s="2"/>
      <c r="E195" s="139"/>
      <c r="F195" s="13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" x14ac:dyDescent="0.3">
      <c r="C196" s="1"/>
      <c r="D196" s="2"/>
      <c r="E196" s="139"/>
      <c r="F196" s="13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" x14ac:dyDescent="0.3">
      <c r="C197" s="1"/>
      <c r="D197" s="2"/>
      <c r="E197" s="139"/>
      <c r="F197" s="13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" x14ac:dyDescent="0.3">
      <c r="C198" s="1"/>
      <c r="D198" s="2"/>
      <c r="E198" s="139"/>
      <c r="F198" s="13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" x14ac:dyDescent="0.3">
      <c r="C199" s="1"/>
      <c r="D199" s="2"/>
      <c r="E199" s="139"/>
      <c r="F199" s="13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" x14ac:dyDescent="0.3">
      <c r="C200" s="1"/>
      <c r="D200" s="2"/>
      <c r="E200" s="139"/>
      <c r="F200" s="13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" x14ac:dyDescent="0.3">
      <c r="C201" s="1"/>
      <c r="D201" s="2"/>
      <c r="E201" s="139"/>
      <c r="F201" s="13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" x14ac:dyDescent="0.3">
      <c r="C202" s="1"/>
      <c r="D202" s="2"/>
      <c r="E202" s="139"/>
      <c r="F202" s="13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" x14ac:dyDescent="0.3">
      <c r="C203" s="1"/>
      <c r="D203" s="2"/>
      <c r="E203" s="139"/>
      <c r="F203" s="13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" x14ac:dyDescent="0.3">
      <c r="C204" s="1"/>
      <c r="D204" s="2"/>
      <c r="E204" s="139"/>
      <c r="F204" s="13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" x14ac:dyDescent="0.3">
      <c r="C205" s="1"/>
      <c r="D205" s="2"/>
      <c r="E205" s="139"/>
      <c r="F205" s="13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" x14ac:dyDescent="0.3">
      <c r="C206" s="1"/>
      <c r="D206" s="2"/>
      <c r="E206" s="139"/>
      <c r="F206" s="13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" x14ac:dyDescent="0.3">
      <c r="C207" s="1"/>
      <c r="D207" s="2"/>
      <c r="E207" s="139"/>
      <c r="F207" s="13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" x14ac:dyDescent="0.3">
      <c r="C208" s="1"/>
      <c r="D208" s="2"/>
      <c r="E208" s="139"/>
      <c r="F208" s="13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" x14ac:dyDescent="0.3">
      <c r="C209" s="1"/>
      <c r="D209" s="2"/>
      <c r="E209" s="139"/>
      <c r="F209" s="13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" x14ac:dyDescent="0.3">
      <c r="C210" s="1"/>
      <c r="D210" s="2"/>
      <c r="E210" s="139"/>
      <c r="F210" s="13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" x14ac:dyDescent="0.3">
      <c r="C211" s="1"/>
      <c r="D211" s="2"/>
      <c r="E211" s="139"/>
      <c r="F211" s="13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" x14ac:dyDescent="0.3">
      <c r="C212" s="1"/>
      <c r="D212" s="2"/>
      <c r="E212" s="139"/>
      <c r="F212" s="13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" x14ac:dyDescent="0.3">
      <c r="C213" s="1"/>
      <c r="D213" s="2"/>
      <c r="E213" s="139"/>
      <c r="F213" s="13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" x14ac:dyDescent="0.3">
      <c r="C214" s="1"/>
      <c r="D214" s="2"/>
      <c r="E214" s="139"/>
      <c r="F214" s="13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" x14ac:dyDescent="0.3">
      <c r="C215" s="1"/>
      <c r="D215" s="2"/>
      <c r="E215" s="139"/>
      <c r="F215" s="13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" x14ac:dyDescent="0.3">
      <c r="C216" s="1"/>
      <c r="D216" s="2"/>
      <c r="E216" s="139"/>
      <c r="F216" s="13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" x14ac:dyDescent="0.3">
      <c r="C217" s="1"/>
      <c r="D217" s="2"/>
      <c r="E217" s="139"/>
      <c r="F217" s="13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" x14ac:dyDescent="0.3">
      <c r="C218" s="1"/>
      <c r="D218" s="2"/>
      <c r="E218" s="139"/>
      <c r="F218" s="13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" x14ac:dyDescent="0.3">
      <c r="C219" s="1"/>
      <c r="D219" s="2"/>
      <c r="E219" s="139"/>
      <c r="F219" s="13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" x14ac:dyDescent="0.3">
      <c r="C220" s="1"/>
      <c r="D220" s="2"/>
      <c r="E220" s="139"/>
      <c r="F220" s="13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" x14ac:dyDescent="0.3">
      <c r="C221" s="1"/>
      <c r="D221" s="2"/>
      <c r="E221" s="139"/>
      <c r="F221" s="13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" x14ac:dyDescent="0.3">
      <c r="C222" s="1"/>
      <c r="D222" s="2"/>
      <c r="E222" s="139"/>
      <c r="F222" s="13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" x14ac:dyDescent="0.3">
      <c r="C223" s="1"/>
      <c r="D223" s="2"/>
      <c r="E223" s="139"/>
      <c r="F223" s="13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" x14ac:dyDescent="0.3">
      <c r="C224" s="1"/>
      <c r="D224" s="2"/>
      <c r="E224" s="139"/>
      <c r="F224" s="13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" x14ac:dyDescent="0.3">
      <c r="C225" s="1"/>
      <c r="D225" s="2"/>
      <c r="E225" s="139"/>
      <c r="F225" s="13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" x14ac:dyDescent="0.3">
      <c r="C226" s="1"/>
      <c r="D226" s="2"/>
      <c r="E226" s="139"/>
      <c r="F226" s="13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" x14ac:dyDescent="0.3">
      <c r="C227" s="1"/>
      <c r="D227" s="2"/>
      <c r="E227" s="139"/>
      <c r="F227" s="13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" x14ac:dyDescent="0.3">
      <c r="C228" s="1"/>
      <c r="D228" s="2"/>
      <c r="E228" s="139"/>
      <c r="F228" s="13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" x14ac:dyDescent="0.3">
      <c r="C229" s="1"/>
      <c r="D229" s="2"/>
      <c r="E229" s="139"/>
      <c r="F229" s="13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" x14ac:dyDescent="0.3">
      <c r="C230" s="1"/>
      <c r="D230" s="2"/>
      <c r="E230" s="139"/>
      <c r="F230" s="13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" x14ac:dyDescent="0.3">
      <c r="C231" s="1"/>
      <c r="D231" s="2"/>
      <c r="E231" s="139"/>
      <c r="F231" s="13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" x14ac:dyDescent="0.3">
      <c r="C232" s="1"/>
      <c r="D232" s="2"/>
      <c r="E232" s="139"/>
      <c r="F232" s="13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" x14ac:dyDescent="0.3">
      <c r="C233" s="1"/>
      <c r="D233" s="2"/>
      <c r="E233" s="139"/>
      <c r="F233" s="13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" x14ac:dyDescent="0.3">
      <c r="C234" s="1"/>
      <c r="D234" s="2"/>
      <c r="E234" s="139"/>
      <c r="F234" s="13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" x14ac:dyDescent="0.3">
      <c r="C235" s="1"/>
      <c r="D235" s="2"/>
      <c r="E235" s="139"/>
      <c r="F235" s="13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" x14ac:dyDescent="0.3">
      <c r="C236" s="1"/>
      <c r="D236" s="2"/>
      <c r="E236" s="139"/>
      <c r="F236" s="13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" x14ac:dyDescent="0.3">
      <c r="C237" s="1"/>
      <c r="D237" s="2"/>
      <c r="E237" s="139"/>
      <c r="F237" s="13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" x14ac:dyDescent="0.3">
      <c r="C238" s="1"/>
      <c r="D238" s="2"/>
      <c r="E238" s="139"/>
      <c r="F238" s="13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" x14ac:dyDescent="0.3">
      <c r="C239" s="1"/>
      <c r="D239" s="2"/>
      <c r="E239" s="139"/>
      <c r="F239" s="13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" x14ac:dyDescent="0.3">
      <c r="C240" s="1"/>
      <c r="D240" s="2"/>
      <c r="E240" s="139"/>
      <c r="F240" s="13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" x14ac:dyDescent="0.3">
      <c r="C241" s="1"/>
      <c r="D241" s="2"/>
      <c r="E241" s="139"/>
      <c r="F241" s="13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" x14ac:dyDescent="0.3">
      <c r="C242" s="1"/>
      <c r="D242" s="2"/>
      <c r="E242" s="139"/>
      <c r="F242" s="13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" x14ac:dyDescent="0.3">
      <c r="C243" s="1"/>
      <c r="D243" s="2"/>
      <c r="E243" s="139"/>
      <c r="F243" s="13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" x14ac:dyDescent="0.3">
      <c r="C244" s="1"/>
      <c r="D244" s="2"/>
      <c r="E244" s="139"/>
      <c r="F244" s="13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" x14ac:dyDescent="0.3">
      <c r="C245" s="1"/>
      <c r="D245" s="2"/>
      <c r="E245" s="139"/>
      <c r="F245" s="13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" x14ac:dyDescent="0.3">
      <c r="C246" s="1"/>
      <c r="D246" s="2"/>
      <c r="E246" s="139"/>
      <c r="F246" s="13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" x14ac:dyDescent="0.3">
      <c r="C247" s="1"/>
      <c r="D247" s="2"/>
      <c r="E247" s="139"/>
      <c r="F247" s="13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" x14ac:dyDescent="0.3">
      <c r="C248" s="1"/>
      <c r="D248" s="2"/>
      <c r="E248" s="139"/>
      <c r="F248" s="13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" x14ac:dyDescent="0.3">
      <c r="C249" s="1"/>
      <c r="D249" s="2"/>
      <c r="E249" s="139"/>
      <c r="F249" s="13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" x14ac:dyDescent="0.3">
      <c r="C250" s="1"/>
      <c r="D250" s="2"/>
      <c r="E250" s="139"/>
      <c r="F250" s="13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" x14ac:dyDescent="0.3">
      <c r="C251" s="1"/>
      <c r="D251" s="2"/>
      <c r="E251" s="139"/>
      <c r="F251" s="13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" x14ac:dyDescent="0.3">
      <c r="C252" s="1"/>
      <c r="D252" s="2"/>
      <c r="E252" s="139"/>
      <c r="F252" s="13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" x14ac:dyDescent="0.3">
      <c r="C253" s="1"/>
      <c r="D253" s="2"/>
      <c r="E253" s="139"/>
      <c r="F253" s="13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" x14ac:dyDescent="0.3">
      <c r="C254" s="1"/>
      <c r="D254" s="2"/>
      <c r="E254" s="139"/>
      <c r="F254" s="13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" x14ac:dyDescent="0.3">
      <c r="C255" s="1"/>
      <c r="D255" s="2"/>
      <c r="E255" s="139"/>
      <c r="F255" s="13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" x14ac:dyDescent="0.3">
      <c r="C256" s="1"/>
      <c r="D256" s="2"/>
      <c r="E256" s="139"/>
      <c r="F256" s="13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" x14ac:dyDescent="0.3">
      <c r="C257" s="1"/>
      <c r="D257" s="2"/>
      <c r="E257" s="139"/>
      <c r="F257" s="13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" x14ac:dyDescent="0.3">
      <c r="C258" s="1"/>
      <c r="D258" s="2"/>
      <c r="E258" s="139"/>
      <c r="F258" s="13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" x14ac:dyDescent="0.3">
      <c r="C259" s="1"/>
      <c r="D259" s="2"/>
      <c r="E259" s="139"/>
      <c r="F259" s="13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" x14ac:dyDescent="0.3">
      <c r="C260" s="1"/>
      <c r="D260" s="2"/>
      <c r="E260" s="139"/>
      <c r="F260" s="13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" x14ac:dyDescent="0.3">
      <c r="C261" s="1"/>
      <c r="D261" s="2"/>
      <c r="E261" s="139"/>
      <c r="F261" s="13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" x14ac:dyDescent="0.3">
      <c r="C262" s="1"/>
      <c r="D262" s="2"/>
      <c r="E262" s="139"/>
      <c r="F262" s="13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" x14ac:dyDescent="0.3">
      <c r="C263" s="1"/>
      <c r="D263" s="2"/>
      <c r="E263" s="139"/>
      <c r="F263" s="13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" x14ac:dyDescent="0.3">
      <c r="C264" s="1"/>
      <c r="D264" s="2"/>
      <c r="E264" s="139"/>
      <c r="F264" s="13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5">
      <c r="D265" s="3"/>
    </row>
    <row r="266" spans="3:100" x14ac:dyDescent="0.25">
      <c r="D266" s="3"/>
    </row>
    <row r="267" spans="3:100" x14ac:dyDescent="0.25">
      <c r="D267" s="3"/>
    </row>
    <row r="268" spans="3:100" x14ac:dyDescent="0.25">
      <c r="D268" s="3"/>
    </row>
    <row r="269" spans="3:100" x14ac:dyDescent="0.25">
      <c r="D269" s="3"/>
    </row>
    <row r="270" spans="3:100" x14ac:dyDescent="0.25">
      <c r="D270" s="3"/>
    </row>
    <row r="271" spans="3:100" x14ac:dyDescent="0.25">
      <c r="D271" s="3"/>
    </row>
    <row r="272" spans="3:100" x14ac:dyDescent="0.25">
      <c r="D272" s="3"/>
    </row>
    <row r="273" spans="4:4" customFormat="1" x14ac:dyDescent="0.25">
      <c r="D273" s="3"/>
    </row>
    <row r="274" spans="4:4" customFormat="1" x14ac:dyDescent="0.25">
      <c r="D274" s="3"/>
    </row>
    <row r="275" spans="4:4" customFormat="1" x14ac:dyDescent="0.25">
      <c r="D275" s="3"/>
    </row>
    <row r="276" spans="4:4" customFormat="1" x14ac:dyDescent="0.25">
      <c r="D276" s="3"/>
    </row>
    <row r="277" spans="4:4" customFormat="1" x14ac:dyDescent="0.25">
      <c r="D277" s="3"/>
    </row>
    <row r="278" spans="4:4" customFormat="1" x14ac:dyDescent="0.25">
      <c r="D278" s="3"/>
    </row>
    <row r="279" spans="4:4" customFormat="1" x14ac:dyDescent="0.25">
      <c r="D279" s="3"/>
    </row>
    <row r="280" spans="4:4" customFormat="1" x14ac:dyDescent="0.25">
      <c r="D280" s="3"/>
    </row>
    <row r="281" spans="4:4" customFormat="1" x14ac:dyDescent="0.25">
      <c r="D281" s="3"/>
    </row>
    <row r="282" spans="4:4" customFormat="1" x14ac:dyDescent="0.25">
      <c r="D282" s="3"/>
    </row>
    <row r="283" spans="4:4" customFormat="1" x14ac:dyDescent="0.25">
      <c r="D283" s="3"/>
    </row>
    <row r="284" spans="4:4" customFormat="1" x14ac:dyDescent="0.25">
      <c r="D284" s="3"/>
    </row>
    <row r="285" spans="4:4" customFormat="1" x14ac:dyDescent="0.25">
      <c r="D285" s="3"/>
    </row>
    <row r="286" spans="4:4" customFormat="1" x14ac:dyDescent="0.25">
      <c r="D286" s="3"/>
    </row>
    <row r="287" spans="4:4" customFormat="1" x14ac:dyDescent="0.25">
      <c r="D287" s="3"/>
    </row>
    <row r="288" spans="4:4" customFormat="1" x14ac:dyDescent="0.25">
      <c r="D288" s="3"/>
    </row>
    <row r="289" spans="4:4" customFormat="1" x14ac:dyDescent="0.25">
      <c r="D289" s="3"/>
    </row>
    <row r="290" spans="4:4" customFormat="1" x14ac:dyDescent="0.25">
      <c r="D290" s="3"/>
    </row>
    <row r="291" spans="4:4" customFormat="1" x14ac:dyDescent="0.25">
      <c r="D291" s="3"/>
    </row>
    <row r="292" spans="4:4" customFormat="1" x14ac:dyDescent="0.25">
      <c r="D292" s="3"/>
    </row>
    <row r="293" spans="4:4" customFormat="1" x14ac:dyDescent="0.25">
      <c r="D293" s="3"/>
    </row>
    <row r="294" spans="4:4" customFormat="1" x14ac:dyDescent="0.25">
      <c r="D294" s="3"/>
    </row>
    <row r="295" spans="4:4" customFormat="1" x14ac:dyDescent="0.25">
      <c r="D295" s="3"/>
    </row>
    <row r="296" spans="4:4" customFormat="1" x14ac:dyDescent="0.25">
      <c r="D296" s="3"/>
    </row>
    <row r="297" spans="4:4" customFormat="1" x14ac:dyDescent="0.25">
      <c r="D297" s="3"/>
    </row>
    <row r="298" spans="4:4" customFormat="1" x14ac:dyDescent="0.25">
      <c r="D298" s="3"/>
    </row>
    <row r="299" spans="4:4" customFormat="1" x14ac:dyDescent="0.25">
      <c r="D299" s="3"/>
    </row>
    <row r="300" spans="4:4" customFormat="1" x14ac:dyDescent="0.25">
      <c r="D300" s="3"/>
    </row>
    <row r="301" spans="4:4" customFormat="1" x14ac:dyDescent="0.25">
      <c r="D301" s="3"/>
    </row>
    <row r="302" spans="4:4" customFormat="1" x14ac:dyDescent="0.25">
      <c r="D302" s="3"/>
    </row>
    <row r="303" spans="4:4" customFormat="1" x14ac:dyDescent="0.25">
      <c r="D303" s="3"/>
    </row>
    <row r="304" spans="4:4" customFormat="1" x14ac:dyDescent="0.25">
      <c r="D304" s="3"/>
    </row>
    <row r="305" spans="4:4" customFormat="1" x14ac:dyDescent="0.25">
      <c r="D305" s="3"/>
    </row>
    <row r="306" spans="4:4" customFormat="1" x14ac:dyDescent="0.25">
      <c r="D306" s="3"/>
    </row>
    <row r="307" spans="4:4" customFormat="1" x14ac:dyDescent="0.25">
      <c r="D307" s="3"/>
    </row>
    <row r="308" spans="4:4" customFormat="1" x14ac:dyDescent="0.25">
      <c r="D308" s="3"/>
    </row>
    <row r="309" spans="4:4" customFormat="1" x14ac:dyDescent="0.25">
      <c r="D309" s="3"/>
    </row>
    <row r="310" spans="4:4" customFormat="1" x14ac:dyDescent="0.25">
      <c r="D310" s="3"/>
    </row>
    <row r="311" spans="4:4" customFormat="1" x14ac:dyDescent="0.25">
      <c r="D311" s="3"/>
    </row>
    <row r="312" spans="4:4" customFormat="1" x14ac:dyDescent="0.25">
      <c r="D312" s="3"/>
    </row>
    <row r="313" spans="4:4" customFormat="1" x14ac:dyDescent="0.25">
      <c r="D313" s="3"/>
    </row>
    <row r="314" spans="4:4" customFormat="1" x14ac:dyDescent="0.25">
      <c r="D314" s="3"/>
    </row>
    <row r="315" spans="4:4" customFormat="1" x14ac:dyDescent="0.25">
      <c r="D315" s="3"/>
    </row>
    <row r="316" spans="4:4" customFormat="1" x14ac:dyDescent="0.25">
      <c r="D316" s="3"/>
    </row>
    <row r="317" spans="4:4" customFormat="1" x14ac:dyDescent="0.25">
      <c r="D317" s="3"/>
    </row>
    <row r="318" spans="4:4" customFormat="1" x14ac:dyDescent="0.25">
      <c r="D318" s="3"/>
    </row>
    <row r="319" spans="4:4" customFormat="1" x14ac:dyDescent="0.25">
      <c r="D319" s="3"/>
    </row>
    <row r="320" spans="4:4" customFormat="1" x14ac:dyDescent="0.25">
      <c r="D320" s="3"/>
    </row>
    <row r="321" spans="4:4" customFormat="1" x14ac:dyDescent="0.25">
      <c r="D321" s="3"/>
    </row>
    <row r="322" spans="4:4" customFormat="1" x14ac:dyDescent="0.25">
      <c r="D322" s="3"/>
    </row>
    <row r="323" spans="4:4" customFormat="1" x14ac:dyDescent="0.25">
      <c r="D323" s="3"/>
    </row>
    <row r="324" spans="4:4" customFormat="1" x14ac:dyDescent="0.25">
      <c r="D324" s="3"/>
    </row>
    <row r="325" spans="4:4" customFormat="1" x14ac:dyDescent="0.25">
      <c r="D325" s="3"/>
    </row>
    <row r="326" spans="4:4" customFormat="1" x14ac:dyDescent="0.25">
      <c r="D326" s="3"/>
    </row>
    <row r="327" spans="4:4" customFormat="1" x14ac:dyDescent="0.25">
      <c r="D327" s="3"/>
    </row>
    <row r="328" spans="4:4" customFormat="1" x14ac:dyDescent="0.25">
      <c r="D328" s="3"/>
    </row>
    <row r="329" spans="4:4" customFormat="1" x14ac:dyDescent="0.25">
      <c r="D329" s="3"/>
    </row>
    <row r="330" spans="4:4" customFormat="1" x14ac:dyDescent="0.25">
      <c r="D330" s="3"/>
    </row>
    <row r="331" spans="4:4" customFormat="1" x14ac:dyDescent="0.25">
      <c r="D331" s="3"/>
    </row>
    <row r="332" spans="4:4" customFormat="1" x14ac:dyDescent="0.25">
      <c r="D332" s="3"/>
    </row>
    <row r="333" spans="4:4" customFormat="1" x14ac:dyDescent="0.25">
      <c r="D333" s="3"/>
    </row>
    <row r="334" spans="4:4" customFormat="1" x14ac:dyDescent="0.25">
      <c r="D334" s="3"/>
    </row>
    <row r="335" spans="4:4" customFormat="1" x14ac:dyDescent="0.25">
      <c r="D335" s="3"/>
    </row>
    <row r="336" spans="4:4" customFormat="1" x14ac:dyDescent="0.25">
      <c r="D336" s="3"/>
    </row>
    <row r="337" spans="4:4" customFormat="1" x14ac:dyDescent="0.25">
      <c r="D337" s="3"/>
    </row>
    <row r="338" spans="4:4" customFormat="1" x14ac:dyDescent="0.25">
      <c r="D338" s="3"/>
    </row>
    <row r="339" spans="4:4" customFormat="1" x14ac:dyDescent="0.25">
      <c r="D339" s="3"/>
    </row>
    <row r="340" spans="4:4" customFormat="1" x14ac:dyDescent="0.25">
      <c r="D340" s="3"/>
    </row>
    <row r="341" spans="4:4" customFormat="1" x14ac:dyDescent="0.25">
      <c r="D341" s="3"/>
    </row>
    <row r="342" spans="4:4" customFormat="1" x14ac:dyDescent="0.25">
      <c r="D342" s="3"/>
    </row>
    <row r="343" spans="4:4" customFormat="1" x14ac:dyDescent="0.25">
      <c r="D343" s="3"/>
    </row>
    <row r="344" spans="4:4" customFormat="1" x14ac:dyDescent="0.25">
      <c r="D344" s="3"/>
    </row>
    <row r="345" spans="4:4" customFormat="1" x14ac:dyDescent="0.25">
      <c r="D345" s="3"/>
    </row>
    <row r="346" spans="4:4" customFormat="1" x14ac:dyDescent="0.25">
      <c r="D346" s="3"/>
    </row>
    <row r="347" spans="4:4" customFormat="1" x14ac:dyDescent="0.25">
      <c r="D347" s="3"/>
    </row>
    <row r="348" spans="4:4" customFormat="1" x14ac:dyDescent="0.25">
      <c r="D348" s="3"/>
    </row>
    <row r="349" spans="4:4" customFormat="1" x14ac:dyDescent="0.25">
      <c r="D349" s="3"/>
    </row>
    <row r="350" spans="4:4" customFormat="1" x14ac:dyDescent="0.25">
      <c r="D350" s="3"/>
    </row>
    <row r="351" spans="4:4" customFormat="1" x14ac:dyDescent="0.25">
      <c r="D351" s="3"/>
    </row>
    <row r="352" spans="4:4" customFormat="1" x14ac:dyDescent="0.25">
      <c r="D352" s="3"/>
    </row>
    <row r="353" spans="4:4" customFormat="1" x14ac:dyDescent="0.25">
      <c r="D353" s="3"/>
    </row>
    <row r="354" spans="4:4" customFormat="1" x14ac:dyDescent="0.25">
      <c r="D354" s="3"/>
    </row>
    <row r="355" spans="4:4" customFormat="1" x14ac:dyDescent="0.25">
      <c r="D355" s="3"/>
    </row>
    <row r="356" spans="4:4" customFormat="1" x14ac:dyDescent="0.25">
      <c r="D356" s="3"/>
    </row>
    <row r="357" spans="4:4" customFormat="1" x14ac:dyDescent="0.25">
      <c r="D357" s="3"/>
    </row>
    <row r="358" spans="4:4" customFormat="1" x14ac:dyDescent="0.25">
      <c r="D358" s="3"/>
    </row>
    <row r="359" spans="4:4" customFormat="1" x14ac:dyDescent="0.25">
      <c r="D359" s="3"/>
    </row>
    <row r="360" spans="4:4" customFormat="1" x14ac:dyDescent="0.25">
      <c r="D360" s="3"/>
    </row>
    <row r="361" spans="4:4" customFormat="1" x14ac:dyDescent="0.25">
      <c r="D361" s="3"/>
    </row>
    <row r="362" spans="4:4" customFormat="1" x14ac:dyDescent="0.25">
      <c r="D362" s="3"/>
    </row>
    <row r="363" spans="4:4" customFormat="1" x14ac:dyDescent="0.25">
      <c r="D363" s="3"/>
    </row>
    <row r="364" spans="4:4" customFormat="1" x14ac:dyDescent="0.25">
      <c r="D364" s="3"/>
    </row>
    <row r="365" spans="4:4" customFormat="1" x14ac:dyDescent="0.25">
      <c r="D365" s="3"/>
    </row>
    <row r="366" spans="4:4" customFormat="1" x14ac:dyDescent="0.25">
      <c r="D366" s="3"/>
    </row>
    <row r="367" spans="4:4" customFormat="1" x14ac:dyDescent="0.25">
      <c r="D367" s="3"/>
    </row>
    <row r="368" spans="4:4" customFormat="1" x14ac:dyDescent="0.25">
      <c r="D368" s="3"/>
    </row>
    <row r="369" spans="4:4" customFormat="1" x14ac:dyDescent="0.25">
      <c r="D369" s="3"/>
    </row>
    <row r="370" spans="4:4" customFormat="1" x14ac:dyDescent="0.25">
      <c r="D370" s="3"/>
    </row>
    <row r="371" spans="4:4" customFormat="1" x14ac:dyDescent="0.25">
      <c r="D371" s="3"/>
    </row>
    <row r="372" spans="4:4" customFormat="1" x14ac:dyDescent="0.25">
      <c r="D372" s="3"/>
    </row>
    <row r="373" spans="4:4" customFormat="1" x14ac:dyDescent="0.25">
      <c r="D373" s="3"/>
    </row>
    <row r="374" spans="4:4" customFormat="1" x14ac:dyDescent="0.25">
      <c r="D374" s="3"/>
    </row>
    <row r="375" spans="4:4" customFormat="1" x14ac:dyDescent="0.25">
      <c r="D375" s="3"/>
    </row>
    <row r="376" spans="4:4" customFormat="1" x14ac:dyDescent="0.25">
      <c r="D376" s="3"/>
    </row>
    <row r="377" spans="4:4" customFormat="1" x14ac:dyDescent="0.25">
      <c r="D377" s="3"/>
    </row>
    <row r="378" spans="4:4" customFormat="1" x14ac:dyDescent="0.25">
      <c r="D378" s="3"/>
    </row>
    <row r="379" spans="4:4" customFormat="1" x14ac:dyDescent="0.25">
      <c r="D379" s="3"/>
    </row>
    <row r="380" spans="4:4" customFormat="1" x14ac:dyDescent="0.25">
      <c r="D380" s="3"/>
    </row>
    <row r="381" spans="4:4" customFormat="1" x14ac:dyDescent="0.25">
      <c r="D381" s="3"/>
    </row>
    <row r="382" spans="4:4" customFormat="1" x14ac:dyDescent="0.25">
      <c r="D382" s="3"/>
    </row>
    <row r="383" spans="4:4" customFormat="1" x14ac:dyDescent="0.25">
      <c r="D383" s="3"/>
    </row>
    <row r="384" spans="4:4" customFormat="1" x14ac:dyDescent="0.25">
      <c r="D384" s="3"/>
    </row>
    <row r="385" spans="4:4" customFormat="1" x14ac:dyDescent="0.25">
      <c r="D385" s="3"/>
    </row>
    <row r="386" spans="4:4" customFormat="1" x14ac:dyDescent="0.25">
      <c r="D386" s="3"/>
    </row>
    <row r="387" spans="4:4" customFormat="1" x14ac:dyDescent="0.25">
      <c r="D387" s="3"/>
    </row>
    <row r="388" spans="4:4" customFormat="1" x14ac:dyDescent="0.25">
      <c r="D388" s="3"/>
    </row>
    <row r="389" spans="4:4" customFormat="1" x14ac:dyDescent="0.25">
      <c r="D389" s="3"/>
    </row>
    <row r="390" spans="4:4" customFormat="1" x14ac:dyDescent="0.25">
      <c r="D390" s="3"/>
    </row>
    <row r="391" spans="4:4" customFormat="1" x14ac:dyDescent="0.25">
      <c r="D391" s="3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34A31"/>
  </sheetPr>
  <dimension ref="A1:CV391"/>
  <sheetViews>
    <sheetView zoomScale="75" zoomScaleNormal="75" workbookViewId="0">
      <selection activeCell="H33" sqref="H33"/>
    </sheetView>
  </sheetViews>
  <sheetFormatPr defaultRowHeight="12.5" x14ac:dyDescent="0.25"/>
  <cols>
    <col min="1" max="1" width="2.26953125" customWidth="1"/>
    <col min="2" max="2" width="22" customWidth="1"/>
    <col min="3" max="3" width="89.81640625" customWidth="1"/>
    <col min="4" max="4" width="8.7265625" customWidth="1"/>
    <col min="5" max="5" width="12.7265625" style="138" customWidth="1"/>
    <col min="6" max="6" width="9.1796875" style="138" customWidth="1"/>
    <col min="7" max="7" width="4" customWidth="1"/>
    <col min="8" max="8" width="45.7265625" customWidth="1"/>
    <col min="9" max="10" width="12.7265625" customWidth="1"/>
  </cols>
  <sheetData>
    <row r="1" spans="1:100" ht="13.5" x14ac:dyDescent="0.3">
      <c r="A1" s="6"/>
      <c r="B1" s="6"/>
      <c r="C1" s="6"/>
      <c r="D1" s="6"/>
      <c r="E1" s="126"/>
      <c r="F1" s="126"/>
      <c r="G1" s="6"/>
      <c r="H1" s="6"/>
      <c r="I1" s="6"/>
      <c r="J1" s="6"/>
      <c r="K1" s="6"/>
    </row>
    <row r="2" spans="1:100" ht="14" x14ac:dyDescent="0.3">
      <c r="A2" s="6"/>
      <c r="B2" s="7"/>
      <c r="C2" s="21" t="s">
        <v>236</v>
      </c>
      <c r="D2" s="7"/>
      <c r="E2" s="127"/>
      <c r="F2" s="129"/>
      <c r="G2" s="8"/>
      <c r="H2" s="21" t="s">
        <v>170</v>
      </c>
      <c r="I2" s="8"/>
      <c r="J2" s="8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4.5" thickBot="1" x14ac:dyDescent="0.35">
      <c r="A3" s="6"/>
      <c r="B3" s="6"/>
      <c r="C3" s="45"/>
      <c r="D3" s="52"/>
      <c r="E3" s="128"/>
      <c r="F3" s="129"/>
      <c r="G3" s="5"/>
      <c r="H3" s="4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6.75" customHeight="1" thickTop="1" thickBot="1" x14ac:dyDescent="0.35">
      <c r="A4" s="6"/>
      <c r="B4" s="6"/>
      <c r="C4" s="5"/>
      <c r="D4" s="5"/>
      <c r="E4" s="129"/>
      <c r="F4" s="129"/>
      <c r="G4" s="48"/>
      <c r="H4" s="49"/>
      <c r="I4" s="50"/>
      <c r="J4" s="51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3">
      <c r="A5" s="6"/>
      <c r="B5" s="154" t="s">
        <v>122</v>
      </c>
      <c r="C5" s="161" t="s">
        <v>18</v>
      </c>
      <c r="D5" s="155" t="s">
        <v>19</v>
      </c>
      <c r="E5" s="130" t="s">
        <v>20</v>
      </c>
      <c r="F5" s="129"/>
      <c r="G5" s="156" t="s">
        <v>36</v>
      </c>
      <c r="H5" s="162" t="s">
        <v>32</v>
      </c>
      <c r="I5" s="157" t="s">
        <v>33</v>
      </c>
      <c r="J5" s="158" t="s">
        <v>38</v>
      </c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" x14ac:dyDescent="0.3">
      <c r="A6" s="6"/>
      <c r="B6" s="99"/>
      <c r="C6" s="97" t="s">
        <v>35</v>
      </c>
      <c r="D6" s="11" t="s">
        <v>10</v>
      </c>
      <c r="E6" s="131"/>
      <c r="F6" s="129"/>
      <c r="G6" s="16">
        <v>1</v>
      </c>
      <c r="H6" s="14" t="s">
        <v>11</v>
      </c>
      <c r="I6" s="15" t="e">
        <f>((E46+E40+E41+E42+E45)/E6)*100</f>
        <v>#DIV/0!</v>
      </c>
      <c r="J6" s="17">
        <f>IF(E6&lt;=0,0, IF((I6)&lt;=0,0,IF(I6&lt;1.5,1,IF(I6&gt;3,3,2))))</f>
        <v>0</v>
      </c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" x14ac:dyDescent="0.3">
      <c r="A7" s="6"/>
      <c r="B7" s="99" t="s">
        <v>112</v>
      </c>
      <c r="C7" s="97" t="s">
        <v>102</v>
      </c>
      <c r="D7" s="11" t="s">
        <v>103</v>
      </c>
      <c r="E7" s="131"/>
      <c r="F7" s="129"/>
      <c r="G7" s="16">
        <v>2</v>
      </c>
      <c r="H7" s="14" t="s">
        <v>34</v>
      </c>
      <c r="I7" s="15" t="e">
        <f>((E16+E17+E18)/E6)*100</f>
        <v>#DIV/0!</v>
      </c>
      <c r="J7" s="17">
        <f>IF(E6&lt;=0,0, IF((I7)&lt;=0,0,IF(I7&lt;2,1,IF(I7&gt;8,3,2))))</f>
        <v>0</v>
      </c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" x14ac:dyDescent="0.3">
      <c r="A8" s="6"/>
      <c r="B8" s="99" t="s">
        <v>113</v>
      </c>
      <c r="C8" s="97" t="s">
        <v>4</v>
      </c>
      <c r="D8" s="11" t="s">
        <v>181</v>
      </c>
      <c r="E8" s="131"/>
      <c r="F8" s="129"/>
      <c r="G8" s="16">
        <v>3</v>
      </c>
      <c r="H8" s="14" t="s">
        <v>16</v>
      </c>
      <c r="I8" s="15" t="e">
        <f>((E32-E34)+(E31-E37-E38)-(E35+E36))/(E33)*100</f>
        <v>#DIV/0!</v>
      </c>
      <c r="J8" s="17">
        <f>IF((E33)&lt;=0,1,IF(I8&lt;15,1,IF(I8&gt;30,3,2)))</f>
        <v>1</v>
      </c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" x14ac:dyDescent="0.3">
      <c r="A9" s="6"/>
      <c r="B9" s="99" t="s">
        <v>114</v>
      </c>
      <c r="C9" s="97" t="s">
        <v>7</v>
      </c>
      <c r="D9" s="11" t="s">
        <v>182</v>
      </c>
      <c r="E9" s="131"/>
      <c r="F9" s="129"/>
      <c r="G9" s="16">
        <v>4</v>
      </c>
      <c r="H9" s="14" t="s">
        <v>15</v>
      </c>
      <c r="I9" s="15" t="e">
        <f>((E48+E39+E43+E44)/(E32+E31-E37-E38))*100</f>
        <v>#DIV/0!</v>
      </c>
      <c r="J9" s="17">
        <f>IF(E48+E39+E43+E44&lt;=0,0, IF(E32+E31-E37-E38&lt;=0,0, IF(I9&lt;6,1, IF(I9&gt;15,3,2))))</f>
        <v>0</v>
      </c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" x14ac:dyDescent="0.3">
      <c r="A10" s="6"/>
      <c r="B10" s="99" t="s">
        <v>123</v>
      </c>
      <c r="C10" s="97" t="s">
        <v>8</v>
      </c>
      <c r="D10" s="11" t="s">
        <v>183</v>
      </c>
      <c r="E10" s="131"/>
      <c r="F10" s="129"/>
      <c r="G10" s="16">
        <v>5</v>
      </c>
      <c r="H10" s="14" t="s">
        <v>17</v>
      </c>
      <c r="I10" s="15" t="e">
        <f>((E19-E21-E25-E20)/E15)*100</f>
        <v>#DIV/0!</v>
      </c>
      <c r="J10" s="17">
        <f>IF(E15&lt;=0,0, IF((I10)&gt;=100,0,IF(I10&lt;55,3,IF(I10&gt;70,1,2))))</f>
        <v>0</v>
      </c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" x14ac:dyDescent="0.3">
      <c r="A11" s="6"/>
      <c r="B11" s="99" t="s">
        <v>125</v>
      </c>
      <c r="C11" s="97" t="s">
        <v>124</v>
      </c>
      <c r="D11" s="11" t="s">
        <v>184</v>
      </c>
      <c r="E11" s="131"/>
      <c r="F11" s="129"/>
      <c r="G11" s="16">
        <v>6</v>
      </c>
      <c r="H11" s="14" t="s">
        <v>12</v>
      </c>
      <c r="I11" s="15" t="e">
        <f>(E46+E40+E41+E42+E45)/E47</f>
        <v>#DIV/0!</v>
      </c>
      <c r="J11" s="17">
        <f>IF(AND(E47=0,(E46+E40+E41+E42+E45)&lt;=0),0, IF(E47=0,3, IF(I11&lt;=0,0, IF(I11&lt;1.1,1,IF(I11&gt;2.1,3,2)))))</f>
        <v>0</v>
      </c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" x14ac:dyDescent="0.3">
      <c r="A12" s="6"/>
      <c r="B12" s="99" t="s">
        <v>126</v>
      </c>
      <c r="C12" s="97" t="s">
        <v>9</v>
      </c>
      <c r="D12" s="11" t="s">
        <v>185</v>
      </c>
      <c r="E12" s="131"/>
      <c r="F12" s="129"/>
      <c r="G12" s="16">
        <v>7</v>
      </c>
      <c r="H12" s="14" t="s">
        <v>14</v>
      </c>
      <c r="I12" s="15" t="e">
        <f>(E19-E21-E25-E20-(E12+E13))/(E48+E39+E43+E44)</f>
        <v>#DIV/0!</v>
      </c>
      <c r="J12" s="17">
        <f>IF((E48+E39+E43+E44)&lt;=0,0,IF(I12&lt;5,3,IF(I12&gt;7,1,2)))</f>
        <v>0</v>
      </c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" x14ac:dyDescent="0.3">
      <c r="A13" s="6"/>
      <c r="B13" s="99" t="s">
        <v>115</v>
      </c>
      <c r="C13" s="97" t="s">
        <v>169</v>
      </c>
      <c r="D13" s="11" t="s">
        <v>186</v>
      </c>
      <c r="E13" s="131"/>
      <c r="F13" s="129"/>
      <c r="G13" s="16">
        <v>8</v>
      </c>
      <c r="H13" s="14" t="s">
        <v>13</v>
      </c>
      <c r="I13" s="15" t="e">
        <f>(E8+E14-E22-E23-E24-E26-E21)/E9</f>
        <v>#DIV/0!</v>
      </c>
      <c r="J13" s="17">
        <f>IF((E9)&lt;=0,1,IF(I13&lt;0.5,1,IF(I13&gt;0.7,3,2)))</f>
        <v>1</v>
      </c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" x14ac:dyDescent="0.3">
      <c r="A14" s="6"/>
      <c r="B14" s="99" t="s">
        <v>138</v>
      </c>
      <c r="C14" s="104" t="s">
        <v>139</v>
      </c>
      <c r="D14" s="11" t="s">
        <v>187</v>
      </c>
      <c r="E14" s="131"/>
      <c r="F14" s="129"/>
      <c r="G14" s="16">
        <v>9</v>
      </c>
      <c r="H14" s="14" t="s">
        <v>104</v>
      </c>
      <c r="I14" s="15" t="e">
        <f>(E10-E11+E12+E13)/(E22-E25+E23+E24)</f>
        <v>#DIV/0!</v>
      </c>
      <c r="J14" s="17">
        <f>IF(AND((E10-E11+E12+E13)=0,(E22-E25+E23+E24)=0),1,IF((E22-E25+E23+E24)&lt;=0,3,IF(I14&lt;1,1,IF(I14&gt;1.5,3,2))))</f>
        <v>1</v>
      </c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" x14ac:dyDescent="0.3">
      <c r="A15" s="112"/>
      <c r="C15" s="97" t="s">
        <v>1</v>
      </c>
      <c r="D15" s="11" t="s">
        <v>188</v>
      </c>
      <c r="E15" s="131"/>
      <c r="F15" s="129"/>
      <c r="G15" s="16">
        <v>10</v>
      </c>
      <c r="H15" s="14" t="s">
        <v>105</v>
      </c>
      <c r="I15" s="15" t="e">
        <f>((E7-'2015-ÚČ'!E6+E39)/'2015-ÚČ'!E6)*100</f>
        <v>#DIV/0!</v>
      </c>
      <c r="J15" s="17">
        <f>IF(AND(E7=0,E39=0,'2015-ÚČ'!E6=0),0, IF('2015-ÚČ'!E6=0,3, IF(I15&lt;=0,0, IF(I15&lt;2.51,1, IF(I15&gt;5,3,2)))))</f>
        <v>0</v>
      </c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5" thickBot="1" x14ac:dyDescent="0.35">
      <c r="A16" s="6"/>
      <c r="B16" s="99" t="s">
        <v>116</v>
      </c>
      <c r="C16" s="97" t="s">
        <v>111</v>
      </c>
      <c r="D16" s="11" t="s">
        <v>189</v>
      </c>
      <c r="E16" s="131"/>
      <c r="F16" s="129"/>
      <c r="G16" s="18" t="s">
        <v>39</v>
      </c>
      <c r="H16" s="19" t="s">
        <v>201</v>
      </c>
      <c r="I16" s="19"/>
      <c r="J16" s="20">
        <f>SUM(J6:J15)</f>
        <v>3</v>
      </c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5" thickTop="1" x14ac:dyDescent="0.3">
      <c r="A17" s="6"/>
      <c r="B17" s="99" t="s">
        <v>117</v>
      </c>
      <c r="C17" s="97" t="s">
        <v>127</v>
      </c>
      <c r="D17" s="11" t="s">
        <v>190</v>
      </c>
      <c r="E17" s="131"/>
      <c r="F17" s="129"/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" x14ac:dyDescent="0.3">
      <c r="A18" s="6"/>
      <c r="B18" s="99" t="s">
        <v>128</v>
      </c>
      <c r="C18" s="97" t="s">
        <v>0</v>
      </c>
      <c r="D18" s="11" t="s">
        <v>191</v>
      </c>
      <c r="E18" s="131"/>
      <c r="F18" s="129"/>
      <c r="G18" s="5"/>
      <c r="H18" s="5"/>
      <c r="I18" s="5"/>
      <c r="J18" s="5"/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" x14ac:dyDescent="0.3">
      <c r="A19" s="6"/>
      <c r="B19" s="99" t="s">
        <v>129</v>
      </c>
      <c r="C19" s="97" t="s">
        <v>2</v>
      </c>
      <c r="D19" s="11" t="s">
        <v>65</v>
      </c>
      <c r="E19" s="131"/>
      <c r="F19" s="129"/>
      <c r="G19" s="5"/>
      <c r="H19" s="5"/>
      <c r="I19" s="5"/>
      <c r="J19" s="5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" x14ac:dyDescent="0.3">
      <c r="A20" s="6"/>
      <c r="B20" s="99" t="s">
        <v>118</v>
      </c>
      <c r="C20" s="97" t="s">
        <v>3</v>
      </c>
      <c r="D20" s="11" t="s">
        <v>66</v>
      </c>
      <c r="E20" s="131"/>
      <c r="F20" s="129"/>
      <c r="G20" s="5"/>
      <c r="H20" s="5"/>
      <c r="I20" s="5"/>
      <c r="J20" s="82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" x14ac:dyDescent="0.3">
      <c r="A21" s="6"/>
      <c r="B21" s="99" t="s">
        <v>130</v>
      </c>
      <c r="C21" s="97" t="s">
        <v>131</v>
      </c>
      <c r="D21" s="11" t="s">
        <v>100</v>
      </c>
      <c r="E21" s="131"/>
      <c r="F21" s="129"/>
      <c r="G21" s="5"/>
      <c r="H21" s="5"/>
      <c r="I21" s="5"/>
      <c r="J21" s="82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" x14ac:dyDescent="0.3">
      <c r="A22" s="6"/>
      <c r="B22" s="99" t="s">
        <v>132</v>
      </c>
      <c r="C22" s="97" t="s">
        <v>5</v>
      </c>
      <c r="D22" s="11" t="s">
        <v>192</v>
      </c>
      <c r="E22" s="131"/>
      <c r="F22" s="129"/>
      <c r="G22" s="5"/>
      <c r="H22" s="5"/>
      <c r="I22" s="81"/>
      <c r="J22" s="5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" x14ac:dyDescent="0.3">
      <c r="A23" s="6"/>
      <c r="B23" s="99" t="s">
        <v>123</v>
      </c>
      <c r="C23" s="97" t="s">
        <v>135</v>
      </c>
      <c r="D23" s="11" t="s">
        <v>194</v>
      </c>
      <c r="E23" s="131"/>
      <c r="F23" s="129"/>
      <c r="G23" s="5"/>
      <c r="H23" s="5"/>
      <c r="I23" s="5"/>
      <c r="J23" s="5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5" x14ac:dyDescent="0.3">
      <c r="A24" s="6"/>
      <c r="B24" s="99" t="s">
        <v>136</v>
      </c>
      <c r="C24" s="97" t="s">
        <v>6</v>
      </c>
      <c r="D24" s="121" t="s">
        <v>195</v>
      </c>
      <c r="E24" s="132"/>
      <c r="F24" s="140"/>
      <c r="G24" s="5"/>
      <c r="H24" s="5"/>
      <c r="I24" s="5"/>
      <c r="J24" s="5"/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5" x14ac:dyDescent="0.3">
      <c r="A25" s="6"/>
      <c r="B25" s="99" t="s">
        <v>134</v>
      </c>
      <c r="C25" s="97" t="s">
        <v>133</v>
      </c>
      <c r="D25" s="11" t="s">
        <v>193</v>
      </c>
      <c r="E25" s="131"/>
      <c r="F25" s="141"/>
      <c r="G25" s="5"/>
      <c r="H25" s="5"/>
      <c r="I25" s="5"/>
      <c r="J25" s="5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5" thickBot="1" x14ac:dyDescent="0.35">
      <c r="A26" s="6"/>
      <c r="B26" s="100" t="s">
        <v>138</v>
      </c>
      <c r="C26" s="98" t="s">
        <v>137</v>
      </c>
      <c r="D26" s="13" t="s">
        <v>196</v>
      </c>
      <c r="E26" s="133"/>
      <c r="F26" s="129"/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5" thickTop="1" x14ac:dyDescent="0.3">
      <c r="A27" s="6"/>
      <c r="B27" s="6"/>
      <c r="C27" s="5"/>
      <c r="D27" s="5"/>
      <c r="E27" s="129"/>
      <c r="F27" s="129"/>
      <c r="G27" s="5"/>
      <c r="H27" s="5"/>
      <c r="I27" s="5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" x14ac:dyDescent="0.3">
      <c r="A28" s="6"/>
      <c r="B28" s="8"/>
      <c r="C28" s="21" t="s">
        <v>235</v>
      </c>
      <c r="D28" s="8"/>
      <c r="E28" s="134"/>
      <c r="F28" s="129"/>
      <c r="G28" s="5"/>
      <c r="H28" s="5"/>
      <c r="I28" s="5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5" thickBot="1" x14ac:dyDescent="0.35">
      <c r="A29" s="6"/>
      <c r="B29" s="6"/>
      <c r="C29" s="5"/>
      <c r="D29" s="5"/>
      <c r="E29" s="129"/>
      <c r="F29" s="129"/>
      <c r="G29" s="5"/>
      <c r="H29" s="5"/>
      <c r="I29" s="5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1" thickTop="1" x14ac:dyDescent="0.3">
      <c r="A30" s="6"/>
      <c r="B30" s="154" t="s">
        <v>122</v>
      </c>
      <c r="C30" s="161" t="s">
        <v>18</v>
      </c>
      <c r="D30" s="155" t="s">
        <v>19</v>
      </c>
      <c r="E30" s="130" t="s">
        <v>20</v>
      </c>
      <c r="F30" s="142"/>
      <c r="G30" s="5"/>
      <c r="H30" s="5"/>
      <c r="I30" s="5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" x14ac:dyDescent="0.3">
      <c r="A31" s="6"/>
      <c r="B31" s="101" t="s">
        <v>141</v>
      </c>
      <c r="C31" s="97" t="s">
        <v>142</v>
      </c>
      <c r="D31" s="11" t="s">
        <v>21</v>
      </c>
      <c r="E31" s="135"/>
      <c r="F31" s="129"/>
      <c r="G31" s="5"/>
      <c r="H31" s="5"/>
      <c r="I31" s="5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" x14ac:dyDescent="0.3">
      <c r="A32" s="6"/>
      <c r="B32" s="101" t="s">
        <v>119</v>
      </c>
      <c r="C32" s="97" t="s">
        <v>22</v>
      </c>
      <c r="D32" s="11" t="s">
        <v>25</v>
      </c>
      <c r="E32" s="135"/>
      <c r="F32" s="129"/>
      <c r="G32" s="5"/>
      <c r="H32" s="5"/>
      <c r="I32" s="5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" x14ac:dyDescent="0.3">
      <c r="A33" s="6"/>
      <c r="B33" s="101" t="s">
        <v>168</v>
      </c>
      <c r="C33" s="97" t="s">
        <v>26</v>
      </c>
      <c r="D33" s="11" t="s">
        <v>171</v>
      </c>
      <c r="E33" s="135"/>
      <c r="F33" s="129"/>
      <c r="G33" s="5"/>
      <c r="H33" s="5"/>
      <c r="I33" s="5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" x14ac:dyDescent="0.3">
      <c r="A34" s="6"/>
      <c r="B34" s="101" t="s">
        <v>140</v>
      </c>
      <c r="C34" s="97" t="s">
        <v>23</v>
      </c>
      <c r="D34" s="11" t="s">
        <v>24</v>
      </c>
      <c r="E34" s="135"/>
      <c r="F34" s="129"/>
      <c r="G34" s="5"/>
      <c r="H34" s="5"/>
      <c r="I34" s="5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" x14ac:dyDescent="0.3">
      <c r="A35" s="6"/>
      <c r="B35" s="101" t="s">
        <v>146</v>
      </c>
      <c r="C35" s="97" t="s">
        <v>147</v>
      </c>
      <c r="D35" s="11" t="s">
        <v>173</v>
      </c>
      <c r="E35" s="135"/>
      <c r="F35" s="129"/>
      <c r="G35" s="5"/>
      <c r="H35" s="5"/>
      <c r="I35" s="5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" x14ac:dyDescent="0.3">
      <c r="A36" s="6"/>
      <c r="B36" s="101" t="s">
        <v>149</v>
      </c>
      <c r="C36" s="97" t="s">
        <v>148</v>
      </c>
      <c r="D36" s="11" t="s">
        <v>174</v>
      </c>
      <c r="E36" s="135"/>
      <c r="F36" s="129"/>
      <c r="G36" s="5"/>
      <c r="H36" s="5"/>
      <c r="I36" s="5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" x14ac:dyDescent="0.3">
      <c r="A37" s="6"/>
      <c r="B37" s="101" t="s">
        <v>112</v>
      </c>
      <c r="C37" s="97" t="s">
        <v>143</v>
      </c>
      <c r="D37" s="11" t="s">
        <v>172</v>
      </c>
      <c r="E37" s="135"/>
      <c r="F37" s="129"/>
      <c r="G37" s="5"/>
      <c r="H37" s="5"/>
      <c r="I37" s="5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" x14ac:dyDescent="0.3">
      <c r="A38" s="6"/>
      <c r="B38" s="101" t="s">
        <v>144</v>
      </c>
      <c r="C38" s="97" t="s">
        <v>145</v>
      </c>
      <c r="D38" s="11" t="s">
        <v>27</v>
      </c>
      <c r="E38" s="135"/>
      <c r="F38" s="129"/>
      <c r="G38" s="5"/>
      <c r="H38" s="5"/>
      <c r="I38" s="5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" x14ac:dyDescent="0.3">
      <c r="A39" s="6"/>
      <c r="B39" s="101" t="s">
        <v>150</v>
      </c>
      <c r="C39" s="97" t="s">
        <v>151</v>
      </c>
      <c r="D39" s="11" t="s">
        <v>175</v>
      </c>
      <c r="E39" s="135"/>
      <c r="F39" s="129"/>
      <c r="G39" s="5"/>
      <c r="H39" s="5"/>
      <c r="I39" s="5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" x14ac:dyDescent="0.3">
      <c r="A40" s="6"/>
      <c r="B40" s="101" t="s">
        <v>156</v>
      </c>
      <c r="C40" s="103" t="s">
        <v>157</v>
      </c>
      <c r="D40" s="120" t="s">
        <v>177</v>
      </c>
      <c r="E40" s="135"/>
      <c r="F40" s="129"/>
      <c r="G40" s="5"/>
      <c r="H40" s="5"/>
      <c r="I40" s="5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" x14ac:dyDescent="0.3">
      <c r="A41" s="6"/>
      <c r="B41" s="101" t="s">
        <v>158</v>
      </c>
      <c r="C41" s="103" t="s">
        <v>159</v>
      </c>
      <c r="D41" s="120" t="s">
        <v>28</v>
      </c>
      <c r="E41" s="135"/>
      <c r="F41" s="129"/>
      <c r="G41" s="5"/>
      <c r="H41" s="5"/>
      <c r="I41" s="5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8.75" customHeight="1" x14ac:dyDescent="0.3">
      <c r="A42" s="6"/>
      <c r="B42" s="101" t="s">
        <v>160</v>
      </c>
      <c r="C42" s="103" t="s">
        <v>161</v>
      </c>
      <c r="D42" s="120" t="s">
        <v>178</v>
      </c>
      <c r="E42" s="135"/>
      <c r="F42" s="129"/>
      <c r="G42" s="5"/>
      <c r="H42" s="5"/>
      <c r="I42" s="5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8" customHeight="1" x14ac:dyDescent="0.3">
      <c r="A43" s="6"/>
      <c r="B43" s="101" t="s">
        <v>152</v>
      </c>
      <c r="C43" s="97" t="s">
        <v>153</v>
      </c>
      <c r="D43" s="11" t="s">
        <v>29</v>
      </c>
      <c r="E43" s="135"/>
      <c r="F43" s="129"/>
      <c r="G43" s="5"/>
      <c r="H43" s="5"/>
      <c r="I43" s="5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3">
      <c r="A44" s="6"/>
      <c r="B44" s="101" t="s">
        <v>155</v>
      </c>
      <c r="C44" s="97" t="s">
        <v>154</v>
      </c>
      <c r="D44" s="11" t="s">
        <v>176</v>
      </c>
      <c r="E44" s="135"/>
      <c r="F44" s="129"/>
      <c r="G44" s="5"/>
      <c r="H44" s="5"/>
      <c r="I44" s="5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3">
      <c r="A45" s="6"/>
      <c r="B45" s="101" t="s">
        <v>162</v>
      </c>
      <c r="C45" s="103" t="s">
        <v>163</v>
      </c>
      <c r="D45" s="120" t="s">
        <v>179</v>
      </c>
      <c r="E45" s="135"/>
      <c r="F45" s="129"/>
      <c r="G45" s="5"/>
      <c r="H45" s="5"/>
      <c r="I45" s="5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" x14ac:dyDescent="0.3">
      <c r="A46" s="6"/>
      <c r="B46" s="101" t="s">
        <v>121</v>
      </c>
      <c r="C46" s="97" t="s">
        <v>164</v>
      </c>
      <c r="D46" s="11" t="s">
        <v>30</v>
      </c>
      <c r="E46" s="135"/>
      <c r="F46" s="129"/>
      <c r="G46" s="5"/>
      <c r="H46" s="5"/>
      <c r="I46" s="5"/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" x14ac:dyDescent="0.3">
      <c r="A47" s="6"/>
      <c r="B47" s="101" t="s">
        <v>165</v>
      </c>
      <c r="C47" s="97" t="s">
        <v>166</v>
      </c>
      <c r="D47" s="11" t="s">
        <v>31</v>
      </c>
      <c r="E47" s="135"/>
      <c r="F47" s="129"/>
      <c r="G47" s="5"/>
      <c r="H47" s="5"/>
      <c r="I47" s="5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5" thickBot="1" x14ac:dyDescent="0.35">
      <c r="A48" s="6"/>
      <c r="B48" s="102" t="s">
        <v>120</v>
      </c>
      <c r="C48" s="98" t="s">
        <v>167</v>
      </c>
      <c r="D48" s="13" t="s">
        <v>180</v>
      </c>
      <c r="E48" s="136"/>
      <c r="F48" s="129"/>
      <c r="G48" s="5"/>
      <c r="H48" s="5"/>
      <c r="I48" s="5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5" thickTop="1" x14ac:dyDescent="0.3">
      <c r="A49" s="6"/>
      <c r="B49" s="6"/>
      <c r="C49" s="5"/>
      <c r="D49" s="22"/>
      <c r="E49" s="137"/>
      <c r="F49" s="129"/>
      <c r="G49" s="5"/>
      <c r="H49" s="5"/>
      <c r="I49" s="5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" x14ac:dyDescent="0.3">
      <c r="A50" s="6"/>
      <c r="F50" s="129"/>
      <c r="G50" s="5"/>
      <c r="H50" s="5"/>
      <c r="I50" s="5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" x14ac:dyDescent="0.3">
      <c r="F51" s="13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" x14ac:dyDescent="0.3">
      <c r="F52" s="13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" x14ac:dyDescent="0.3">
      <c r="F53" s="13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" x14ac:dyDescent="0.3">
      <c r="C54" s="1"/>
      <c r="D54" s="2"/>
      <c r="E54" s="139"/>
      <c r="F54" s="13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" x14ac:dyDescent="0.3">
      <c r="C55" s="1"/>
      <c r="D55" s="2"/>
      <c r="E55" s="139"/>
      <c r="F55" s="13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" x14ac:dyDescent="0.3">
      <c r="C56" s="1"/>
      <c r="D56" s="2"/>
      <c r="E56" s="139"/>
      <c r="F56" s="13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" x14ac:dyDescent="0.3">
      <c r="C57" s="1"/>
      <c r="D57" s="2"/>
      <c r="E57" s="139"/>
      <c r="F57" s="13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" x14ac:dyDescent="0.3">
      <c r="C58" s="1"/>
      <c r="D58" s="2"/>
      <c r="E58" s="139"/>
      <c r="F58" s="13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" x14ac:dyDescent="0.3">
      <c r="C59" s="1"/>
      <c r="D59" s="2"/>
      <c r="E59" s="139"/>
      <c r="F59" s="13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" x14ac:dyDescent="0.3">
      <c r="C60" s="1"/>
      <c r="D60" s="2"/>
      <c r="E60" s="139"/>
      <c r="F60" s="13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" x14ac:dyDescent="0.3">
      <c r="C61" s="1"/>
      <c r="D61" s="2"/>
      <c r="E61" s="139"/>
      <c r="F61" s="13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" x14ac:dyDescent="0.3">
      <c r="C62" s="1"/>
      <c r="D62" s="2"/>
      <c r="E62" s="139"/>
      <c r="F62" s="13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" x14ac:dyDescent="0.3">
      <c r="C63" s="1"/>
      <c r="D63" s="2"/>
      <c r="E63" s="139"/>
      <c r="F63" s="13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" x14ac:dyDescent="0.3">
      <c r="C64" s="1"/>
      <c r="D64" s="2"/>
      <c r="E64" s="139"/>
      <c r="F64" s="13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" x14ac:dyDescent="0.3">
      <c r="C65" s="1"/>
      <c r="D65" s="2"/>
      <c r="E65" s="139"/>
      <c r="F65" s="13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" x14ac:dyDescent="0.3">
      <c r="C66" s="1"/>
      <c r="D66" s="2"/>
      <c r="E66" s="139"/>
      <c r="F66" s="13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" x14ac:dyDescent="0.3">
      <c r="C67" s="1"/>
      <c r="D67" s="2"/>
      <c r="E67" s="139"/>
      <c r="F67" s="13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" x14ac:dyDescent="0.3">
      <c r="C68" s="1"/>
      <c r="D68" s="2"/>
      <c r="E68" s="139"/>
      <c r="F68" s="13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" x14ac:dyDescent="0.3">
      <c r="C69" s="1"/>
      <c r="D69" s="2"/>
      <c r="E69" s="139"/>
      <c r="F69" s="13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" x14ac:dyDescent="0.3">
      <c r="C70" s="1"/>
      <c r="D70" s="2"/>
      <c r="E70" s="139"/>
      <c r="F70" s="13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" x14ac:dyDescent="0.3">
      <c r="C71" s="1"/>
      <c r="D71" s="2"/>
      <c r="E71" s="139"/>
      <c r="F71" s="13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" x14ac:dyDescent="0.3">
      <c r="C72" s="1"/>
      <c r="D72" s="2"/>
      <c r="E72" s="139"/>
      <c r="F72" s="13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" x14ac:dyDescent="0.3">
      <c r="C73" s="1"/>
      <c r="D73" s="2"/>
      <c r="E73" s="139"/>
      <c r="F73" s="13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" x14ac:dyDescent="0.3">
      <c r="C74" s="1"/>
      <c r="D74" s="2"/>
      <c r="E74" s="139"/>
      <c r="F74" s="13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" x14ac:dyDescent="0.3">
      <c r="C75" s="1"/>
      <c r="D75" s="2"/>
      <c r="E75" s="139"/>
      <c r="F75" s="13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" x14ac:dyDescent="0.3">
      <c r="C76" s="1"/>
      <c r="D76" s="2"/>
      <c r="E76" s="139"/>
      <c r="F76" s="13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" x14ac:dyDescent="0.3">
      <c r="C77" s="1"/>
      <c r="D77" s="2"/>
      <c r="E77" s="139"/>
      <c r="F77" s="13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" x14ac:dyDescent="0.3">
      <c r="C78" s="1"/>
      <c r="D78" s="2"/>
      <c r="E78" s="139"/>
      <c r="F78" s="13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" x14ac:dyDescent="0.3">
      <c r="C79" s="1"/>
      <c r="D79" s="2"/>
      <c r="E79" s="139"/>
      <c r="F79" s="13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" x14ac:dyDescent="0.3">
      <c r="C80" s="1"/>
      <c r="D80" s="2"/>
      <c r="E80" s="139"/>
      <c r="F80" s="13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" x14ac:dyDescent="0.3">
      <c r="C81" s="1"/>
      <c r="D81" s="2"/>
      <c r="E81" s="139"/>
      <c r="F81" s="13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" x14ac:dyDescent="0.3">
      <c r="C82" s="1"/>
      <c r="D82" s="2"/>
      <c r="E82" s="139"/>
      <c r="F82" s="13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" x14ac:dyDescent="0.3">
      <c r="C83" s="1"/>
      <c r="D83" s="2"/>
      <c r="E83" s="139"/>
      <c r="F83" s="13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" x14ac:dyDescent="0.3">
      <c r="C84" s="1"/>
      <c r="D84" s="2"/>
      <c r="E84" s="139"/>
      <c r="F84" s="13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" x14ac:dyDescent="0.3">
      <c r="C85" s="1"/>
      <c r="D85" s="2"/>
      <c r="E85" s="139"/>
      <c r="F85" s="13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" x14ac:dyDescent="0.3">
      <c r="C86" s="1"/>
      <c r="D86" s="2"/>
      <c r="E86" s="139"/>
      <c r="F86" s="13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" x14ac:dyDescent="0.3">
      <c r="C87" s="1"/>
      <c r="D87" s="2"/>
      <c r="E87" s="139"/>
      <c r="F87" s="13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" x14ac:dyDescent="0.3">
      <c r="C88" s="1"/>
      <c r="D88" s="2"/>
      <c r="E88" s="139"/>
      <c r="F88" s="13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" x14ac:dyDescent="0.3">
      <c r="C89" s="1"/>
      <c r="D89" s="2"/>
      <c r="E89" s="139"/>
      <c r="F89" s="13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" x14ac:dyDescent="0.3">
      <c r="C90" s="1"/>
      <c r="D90" s="2"/>
      <c r="E90" s="139"/>
      <c r="F90" s="13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" x14ac:dyDescent="0.3">
      <c r="C91" s="1"/>
      <c r="D91" s="2"/>
      <c r="E91" s="139"/>
      <c r="F91" s="13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" x14ac:dyDescent="0.3">
      <c r="C92" s="1"/>
      <c r="D92" s="2"/>
      <c r="E92" s="139"/>
      <c r="F92" s="13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" x14ac:dyDescent="0.3">
      <c r="C93" s="1"/>
      <c r="D93" s="2"/>
      <c r="E93" s="139"/>
      <c r="F93" s="13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" x14ac:dyDescent="0.3">
      <c r="C94" s="1"/>
      <c r="D94" s="2"/>
      <c r="E94" s="139"/>
      <c r="F94" s="13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" x14ac:dyDescent="0.3">
      <c r="C95" s="1"/>
      <c r="D95" s="2"/>
      <c r="E95" s="139"/>
      <c r="F95" s="13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" x14ac:dyDescent="0.3">
      <c r="C96" s="1"/>
      <c r="D96" s="2"/>
      <c r="E96" s="139"/>
      <c r="F96" s="13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" x14ac:dyDescent="0.3">
      <c r="C97" s="1"/>
      <c r="D97" s="2"/>
      <c r="E97" s="139"/>
      <c r="F97" s="13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" x14ac:dyDescent="0.3">
      <c r="C98" s="1"/>
      <c r="D98" s="2"/>
      <c r="E98" s="139"/>
      <c r="F98" s="13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" x14ac:dyDescent="0.3">
      <c r="C99" s="1"/>
      <c r="D99" s="2"/>
      <c r="E99" s="139"/>
      <c r="F99" s="13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" x14ac:dyDescent="0.3">
      <c r="C100" s="1"/>
      <c r="D100" s="2"/>
      <c r="E100" s="139"/>
      <c r="F100" s="13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" x14ac:dyDescent="0.3">
      <c r="C101" s="1"/>
      <c r="D101" s="2"/>
      <c r="E101" s="139"/>
      <c r="F101" s="13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" x14ac:dyDescent="0.3">
      <c r="C102" s="1"/>
      <c r="D102" s="2"/>
      <c r="E102" s="139"/>
      <c r="F102" s="13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" x14ac:dyDescent="0.3">
      <c r="C103" s="1"/>
      <c r="D103" s="2"/>
      <c r="E103" s="139"/>
      <c r="F103" s="13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" x14ac:dyDescent="0.3">
      <c r="C104" s="1"/>
      <c r="D104" s="2"/>
      <c r="E104" s="139"/>
      <c r="F104" s="13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" x14ac:dyDescent="0.3">
      <c r="C105" s="1"/>
      <c r="D105" s="2"/>
      <c r="E105" s="139"/>
      <c r="F105" s="13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" x14ac:dyDescent="0.3">
      <c r="C106" s="1"/>
      <c r="D106" s="2"/>
      <c r="E106" s="139"/>
      <c r="F106" s="13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" x14ac:dyDescent="0.3">
      <c r="C107" s="1"/>
      <c r="D107" s="2"/>
      <c r="E107" s="139"/>
      <c r="F107" s="13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" x14ac:dyDescent="0.3">
      <c r="C108" s="1"/>
      <c r="D108" s="2"/>
      <c r="E108" s="139"/>
      <c r="F108" s="13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" x14ac:dyDescent="0.3">
      <c r="C109" s="1"/>
      <c r="D109" s="2"/>
      <c r="E109" s="139"/>
      <c r="F109" s="13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" x14ac:dyDescent="0.3">
      <c r="C110" s="1"/>
      <c r="D110" s="2"/>
      <c r="E110" s="139"/>
      <c r="F110" s="13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" x14ac:dyDescent="0.3">
      <c r="C111" s="1"/>
      <c r="D111" s="2"/>
      <c r="E111" s="139"/>
      <c r="F111" s="13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" x14ac:dyDescent="0.3">
      <c r="C112" s="1"/>
      <c r="D112" s="2"/>
      <c r="E112" s="139"/>
      <c r="F112" s="13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" x14ac:dyDescent="0.3">
      <c r="C113" s="1"/>
      <c r="D113" s="2"/>
      <c r="E113" s="139"/>
      <c r="F113" s="13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" x14ac:dyDescent="0.3">
      <c r="C114" s="1"/>
      <c r="D114" s="2"/>
      <c r="E114" s="139"/>
      <c r="F114" s="13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" x14ac:dyDescent="0.3">
      <c r="C115" s="1"/>
      <c r="D115" s="2"/>
      <c r="E115" s="139"/>
      <c r="F115" s="13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" x14ac:dyDescent="0.3">
      <c r="C116" s="1"/>
      <c r="D116" s="2"/>
      <c r="E116" s="139"/>
      <c r="F116" s="13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" x14ac:dyDescent="0.3">
      <c r="C117" s="1"/>
      <c r="D117" s="2"/>
      <c r="E117" s="139"/>
      <c r="F117" s="13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" x14ac:dyDescent="0.3">
      <c r="C118" s="1"/>
      <c r="D118" s="2"/>
      <c r="E118" s="139"/>
      <c r="F118" s="13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" x14ac:dyDescent="0.3">
      <c r="C119" s="1"/>
      <c r="D119" s="2"/>
      <c r="E119" s="139"/>
      <c r="F119" s="13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" x14ac:dyDescent="0.3">
      <c r="C120" s="1"/>
      <c r="D120" s="2"/>
      <c r="E120" s="139"/>
      <c r="F120" s="13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" x14ac:dyDescent="0.3">
      <c r="C121" s="1"/>
      <c r="D121" s="2"/>
      <c r="E121" s="139"/>
      <c r="F121" s="13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" x14ac:dyDescent="0.3">
      <c r="C122" s="1"/>
      <c r="D122" s="2"/>
      <c r="E122" s="139"/>
      <c r="F122" s="13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" x14ac:dyDescent="0.3">
      <c r="C123" s="1"/>
      <c r="D123" s="2"/>
      <c r="E123" s="139"/>
      <c r="F123" s="13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" x14ac:dyDescent="0.3">
      <c r="C124" s="1"/>
      <c r="D124" s="2"/>
      <c r="E124" s="139"/>
      <c r="F124" s="13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" x14ac:dyDescent="0.3">
      <c r="C125" s="1"/>
      <c r="D125" s="2"/>
      <c r="E125" s="139"/>
      <c r="F125" s="13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" x14ac:dyDescent="0.3">
      <c r="C126" s="1"/>
      <c r="D126" s="2"/>
      <c r="E126" s="139"/>
      <c r="F126" s="13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" x14ac:dyDescent="0.3">
      <c r="C127" s="1"/>
      <c r="D127" s="2"/>
      <c r="E127" s="139"/>
      <c r="F127" s="13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" x14ac:dyDescent="0.3">
      <c r="C128" s="1"/>
      <c r="D128" s="2"/>
      <c r="E128" s="139"/>
      <c r="F128" s="13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" x14ac:dyDescent="0.3">
      <c r="C129" s="1"/>
      <c r="D129" s="2"/>
      <c r="E129" s="139"/>
      <c r="F129" s="13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" x14ac:dyDescent="0.3">
      <c r="C130" s="1"/>
      <c r="D130" s="2"/>
      <c r="E130" s="139"/>
      <c r="F130" s="13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" x14ac:dyDescent="0.3">
      <c r="C131" s="1"/>
      <c r="D131" s="2"/>
      <c r="E131" s="139"/>
      <c r="F131" s="13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" x14ac:dyDescent="0.3">
      <c r="C132" s="1"/>
      <c r="D132" s="2"/>
      <c r="E132" s="139"/>
      <c r="F132" s="13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" x14ac:dyDescent="0.3">
      <c r="C133" s="1"/>
      <c r="D133" s="2"/>
      <c r="E133" s="139"/>
      <c r="F133" s="13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" x14ac:dyDescent="0.3">
      <c r="C134" s="1"/>
      <c r="D134" s="2"/>
      <c r="E134" s="139"/>
      <c r="F134" s="13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" x14ac:dyDescent="0.3">
      <c r="C135" s="1"/>
      <c r="D135" s="2"/>
      <c r="E135" s="139"/>
      <c r="F135" s="13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" x14ac:dyDescent="0.3">
      <c r="C136" s="1"/>
      <c r="D136" s="2"/>
      <c r="E136" s="139"/>
      <c r="F136" s="13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" x14ac:dyDescent="0.3">
      <c r="C137" s="1"/>
      <c r="D137" s="2"/>
      <c r="E137" s="139"/>
      <c r="F137" s="13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" x14ac:dyDescent="0.3">
      <c r="C138" s="1"/>
      <c r="D138" s="2"/>
      <c r="E138" s="139"/>
      <c r="F138" s="13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" x14ac:dyDescent="0.3">
      <c r="C139" s="1"/>
      <c r="D139" s="2"/>
      <c r="E139" s="139"/>
      <c r="F139" s="13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" x14ac:dyDescent="0.3">
      <c r="C140" s="1"/>
      <c r="D140" s="2"/>
      <c r="E140" s="139"/>
      <c r="F140" s="13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" x14ac:dyDescent="0.3">
      <c r="C141" s="1"/>
      <c r="D141" s="2"/>
      <c r="E141" s="139"/>
      <c r="F141" s="13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" x14ac:dyDescent="0.3">
      <c r="C142" s="1"/>
      <c r="D142" s="2"/>
      <c r="E142" s="139"/>
      <c r="F142" s="13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" x14ac:dyDescent="0.3">
      <c r="C143" s="1"/>
      <c r="D143" s="2"/>
      <c r="E143" s="139"/>
      <c r="F143" s="13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" x14ac:dyDescent="0.3">
      <c r="C144" s="1"/>
      <c r="D144" s="2"/>
      <c r="E144" s="139"/>
      <c r="F144" s="13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" x14ac:dyDescent="0.3">
      <c r="C145" s="1"/>
      <c r="D145" s="2"/>
      <c r="E145" s="139"/>
      <c r="F145" s="13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" x14ac:dyDescent="0.3">
      <c r="C146" s="1"/>
      <c r="D146" s="2"/>
      <c r="E146" s="139"/>
      <c r="F146" s="13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" x14ac:dyDescent="0.3">
      <c r="C147" s="1"/>
      <c r="D147" s="2"/>
      <c r="E147" s="139"/>
      <c r="F147" s="13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" x14ac:dyDescent="0.3">
      <c r="C148" s="1"/>
      <c r="D148" s="2"/>
      <c r="E148" s="139"/>
      <c r="F148" s="13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" x14ac:dyDescent="0.3">
      <c r="C149" s="1"/>
      <c r="D149" s="2"/>
      <c r="E149" s="139"/>
      <c r="F149" s="13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" x14ac:dyDescent="0.3">
      <c r="C150" s="1"/>
      <c r="D150" s="2"/>
      <c r="E150" s="139"/>
      <c r="F150" s="13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" x14ac:dyDescent="0.3">
      <c r="C151" s="1"/>
      <c r="D151" s="2"/>
      <c r="E151" s="139"/>
      <c r="F151" s="13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" x14ac:dyDescent="0.3">
      <c r="C152" s="1"/>
      <c r="D152" s="2"/>
      <c r="E152" s="139"/>
      <c r="F152" s="13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" x14ac:dyDescent="0.3">
      <c r="C153" s="1"/>
      <c r="D153" s="2"/>
      <c r="E153" s="139"/>
      <c r="F153" s="13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" x14ac:dyDescent="0.3">
      <c r="C154" s="1"/>
      <c r="D154" s="2"/>
      <c r="E154" s="139"/>
      <c r="F154" s="13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" x14ac:dyDescent="0.3">
      <c r="C155" s="1"/>
      <c r="D155" s="2"/>
      <c r="E155" s="139"/>
      <c r="F155" s="13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" x14ac:dyDescent="0.3">
      <c r="C156" s="1"/>
      <c r="D156" s="2"/>
      <c r="E156" s="139"/>
      <c r="F156" s="13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" x14ac:dyDescent="0.3">
      <c r="C157" s="1"/>
      <c r="D157" s="2"/>
      <c r="E157" s="139"/>
      <c r="F157" s="13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" x14ac:dyDescent="0.3">
      <c r="C158" s="1"/>
      <c r="D158" s="2"/>
      <c r="E158" s="139"/>
      <c r="F158" s="13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" x14ac:dyDescent="0.3">
      <c r="C159" s="1"/>
      <c r="D159" s="2"/>
      <c r="E159" s="139"/>
      <c r="F159" s="13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" x14ac:dyDescent="0.3">
      <c r="C160" s="1"/>
      <c r="D160" s="2"/>
      <c r="E160" s="139"/>
      <c r="F160" s="13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" x14ac:dyDescent="0.3">
      <c r="C161" s="1"/>
      <c r="D161" s="2"/>
      <c r="E161" s="139"/>
      <c r="F161" s="13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" x14ac:dyDescent="0.3">
      <c r="C162" s="1"/>
      <c r="D162" s="2"/>
      <c r="E162" s="139"/>
      <c r="F162" s="13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" x14ac:dyDescent="0.3">
      <c r="C163" s="1"/>
      <c r="D163" s="2"/>
      <c r="E163" s="139"/>
      <c r="F163" s="13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" x14ac:dyDescent="0.3">
      <c r="C164" s="1"/>
      <c r="D164" s="2"/>
      <c r="E164" s="139"/>
      <c r="F164" s="13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" x14ac:dyDescent="0.3">
      <c r="C165" s="1"/>
      <c r="D165" s="2"/>
      <c r="E165" s="139"/>
      <c r="F165" s="13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" x14ac:dyDescent="0.3">
      <c r="C166" s="1"/>
      <c r="D166" s="2"/>
      <c r="E166" s="139"/>
      <c r="F166" s="13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" x14ac:dyDescent="0.3">
      <c r="C167" s="1"/>
      <c r="D167" s="2"/>
      <c r="E167" s="139"/>
      <c r="F167" s="13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" x14ac:dyDescent="0.3">
      <c r="C168" s="1"/>
      <c r="D168" s="2"/>
      <c r="E168" s="139"/>
      <c r="F168" s="13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" x14ac:dyDescent="0.3">
      <c r="C169" s="1"/>
      <c r="D169" s="2"/>
      <c r="E169" s="139"/>
      <c r="F169" s="13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" x14ac:dyDescent="0.3">
      <c r="C170" s="1"/>
      <c r="D170" s="2"/>
      <c r="E170" s="139"/>
      <c r="F170" s="13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" x14ac:dyDescent="0.3">
      <c r="C171" s="1"/>
      <c r="D171" s="2"/>
      <c r="E171" s="139"/>
      <c r="F171" s="13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" x14ac:dyDescent="0.3">
      <c r="C172" s="1"/>
      <c r="D172" s="2"/>
      <c r="E172" s="139"/>
      <c r="F172" s="13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" x14ac:dyDescent="0.3">
      <c r="C173" s="1"/>
      <c r="D173" s="2"/>
      <c r="E173" s="139"/>
      <c r="F173" s="13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" x14ac:dyDescent="0.3">
      <c r="C174" s="1"/>
      <c r="D174" s="2"/>
      <c r="E174" s="139"/>
      <c r="F174" s="13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" x14ac:dyDescent="0.3">
      <c r="C175" s="1"/>
      <c r="D175" s="2"/>
      <c r="E175" s="139"/>
      <c r="F175" s="13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" x14ac:dyDescent="0.3">
      <c r="C176" s="1"/>
      <c r="D176" s="2"/>
      <c r="E176" s="139"/>
      <c r="F176" s="13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" x14ac:dyDescent="0.3">
      <c r="C177" s="1"/>
      <c r="D177" s="2"/>
      <c r="E177" s="139"/>
      <c r="F177" s="13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" x14ac:dyDescent="0.3">
      <c r="C178" s="1"/>
      <c r="D178" s="2"/>
      <c r="E178" s="139"/>
      <c r="F178" s="13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" x14ac:dyDescent="0.3">
      <c r="C179" s="1"/>
      <c r="D179" s="2"/>
      <c r="E179" s="139"/>
      <c r="F179" s="13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" x14ac:dyDescent="0.3">
      <c r="C180" s="1"/>
      <c r="D180" s="2"/>
      <c r="E180" s="139"/>
      <c r="F180" s="13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" x14ac:dyDescent="0.3">
      <c r="C181" s="1"/>
      <c r="D181" s="2"/>
      <c r="E181" s="139"/>
      <c r="F181" s="13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" x14ac:dyDescent="0.3">
      <c r="C182" s="1"/>
      <c r="D182" s="2"/>
      <c r="E182" s="139"/>
      <c r="F182" s="13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" x14ac:dyDescent="0.3">
      <c r="C183" s="1"/>
      <c r="D183" s="2"/>
      <c r="E183" s="139"/>
      <c r="F183" s="13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" x14ac:dyDescent="0.3">
      <c r="C184" s="1"/>
      <c r="D184" s="2"/>
      <c r="E184" s="139"/>
      <c r="F184" s="13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" x14ac:dyDescent="0.3">
      <c r="C185" s="1"/>
      <c r="D185" s="2"/>
      <c r="E185" s="139"/>
      <c r="F185" s="13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" x14ac:dyDescent="0.3">
      <c r="C186" s="1"/>
      <c r="D186" s="2"/>
      <c r="E186" s="139"/>
      <c r="F186" s="13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" x14ac:dyDescent="0.3">
      <c r="C187" s="1"/>
      <c r="D187" s="2"/>
      <c r="E187" s="139"/>
      <c r="F187" s="13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" x14ac:dyDescent="0.3">
      <c r="C188" s="1"/>
      <c r="D188" s="2"/>
      <c r="E188" s="139"/>
      <c r="F188" s="13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" x14ac:dyDescent="0.3">
      <c r="C189" s="1"/>
      <c r="D189" s="2"/>
      <c r="E189" s="139"/>
      <c r="F189" s="13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" x14ac:dyDescent="0.3">
      <c r="C190" s="1"/>
      <c r="D190" s="2"/>
      <c r="E190" s="139"/>
      <c r="F190" s="13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" x14ac:dyDescent="0.3">
      <c r="C191" s="1"/>
      <c r="D191" s="2"/>
      <c r="E191" s="139"/>
      <c r="F191" s="13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" x14ac:dyDescent="0.3">
      <c r="C192" s="1"/>
      <c r="D192" s="2"/>
      <c r="E192" s="139"/>
      <c r="F192" s="13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" x14ac:dyDescent="0.3">
      <c r="C193" s="1"/>
      <c r="D193" s="2"/>
      <c r="E193" s="139"/>
      <c r="F193" s="13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" x14ac:dyDescent="0.3">
      <c r="C194" s="1"/>
      <c r="D194" s="2"/>
      <c r="E194" s="139"/>
      <c r="F194" s="13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" x14ac:dyDescent="0.3">
      <c r="C195" s="1"/>
      <c r="D195" s="2"/>
      <c r="E195" s="139"/>
      <c r="F195" s="13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" x14ac:dyDescent="0.3">
      <c r="C196" s="1"/>
      <c r="D196" s="2"/>
      <c r="E196" s="139"/>
      <c r="F196" s="13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" x14ac:dyDescent="0.3">
      <c r="C197" s="1"/>
      <c r="D197" s="2"/>
      <c r="E197" s="139"/>
      <c r="F197" s="13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" x14ac:dyDescent="0.3">
      <c r="C198" s="1"/>
      <c r="D198" s="2"/>
      <c r="E198" s="139"/>
      <c r="F198" s="13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" x14ac:dyDescent="0.3">
      <c r="C199" s="1"/>
      <c r="D199" s="2"/>
      <c r="E199" s="139"/>
      <c r="F199" s="13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" x14ac:dyDescent="0.3">
      <c r="C200" s="1"/>
      <c r="D200" s="2"/>
      <c r="E200" s="139"/>
      <c r="F200" s="13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" x14ac:dyDescent="0.3">
      <c r="C201" s="1"/>
      <c r="D201" s="2"/>
      <c r="E201" s="139"/>
      <c r="F201" s="13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" x14ac:dyDescent="0.3">
      <c r="C202" s="1"/>
      <c r="D202" s="2"/>
      <c r="E202" s="139"/>
      <c r="F202" s="13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" x14ac:dyDescent="0.3">
      <c r="C203" s="1"/>
      <c r="D203" s="2"/>
      <c r="E203" s="139"/>
      <c r="F203" s="13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" x14ac:dyDescent="0.3">
      <c r="C204" s="1"/>
      <c r="D204" s="2"/>
      <c r="E204" s="139"/>
      <c r="F204" s="13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" x14ac:dyDescent="0.3">
      <c r="C205" s="1"/>
      <c r="D205" s="2"/>
      <c r="E205" s="139"/>
      <c r="F205" s="13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" x14ac:dyDescent="0.3">
      <c r="C206" s="1"/>
      <c r="D206" s="2"/>
      <c r="E206" s="139"/>
      <c r="F206" s="13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" x14ac:dyDescent="0.3">
      <c r="C207" s="1"/>
      <c r="D207" s="2"/>
      <c r="E207" s="139"/>
      <c r="F207" s="13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" x14ac:dyDescent="0.3">
      <c r="C208" s="1"/>
      <c r="D208" s="2"/>
      <c r="E208" s="139"/>
      <c r="F208" s="13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" x14ac:dyDescent="0.3">
      <c r="C209" s="1"/>
      <c r="D209" s="2"/>
      <c r="E209" s="139"/>
      <c r="F209" s="13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" x14ac:dyDescent="0.3">
      <c r="C210" s="1"/>
      <c r="D210" s="2"/>
      <c r="E210" s="139"/>
      <c r="F210" s="13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" x14ac:dyDescent="0.3">
      <c r="C211" s="1"/>
      <c r="D211" s="2"/>
      <c r="E211" s="139"/>
      <c r="F211" s="13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" x14ac:dyDescent="0.3">
      <c r="C212" s="1"/>
      <c r="D212" s="2"/>
      <c r="E212" s="139"/>
      <c r="F212" s="13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" x14ac:dyDescent="0.3">
      <c r="C213" s="1"/>
      <c r="D213" s="2"/>
      <c r="E213" s="139"/>
      <c r="F213" s="13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" x14ac:dyDescent="0.3">
      <c r="C214" s="1"/>
      <c r="D214" s="2"/>
      <c r="E214" s="139"/>
      <c r="F214" s="13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" x14ac:dyDescent="0.3">
      <c r="C215" s="1"/>
      <c r="D215" s="2"/>
      <c r="E215" s="139"/>
      <c r="F215" s="13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" x14ac:dyDescent="0.3">
      <c r="C216" s="1"/>
      <c r="D216" s="2"/>
      <c r="E216" s="139"/>
      <c r="F216" s="13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" x14ac:dyDescent="0.3">
      <c r="C217" s="1"/>
      <c r="D217" s="2"/>
      <c r="E217" s="139"/>
      <c r="F217" s="13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" x14ac:dyDescent="0.3">
      <c r="C218" s="1"/>
      <c r="D218" s="2"/>
      <c r="E218" s="139"/>
      <c r="F218" s="13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" x14ac:dyDescent="0.3">
      <c r="C219" s="1"/>
      <c r="D219" s="2"/>
      <c r="E219" s="139"/>
      <c r="F219" s="13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" x14ac:dyDescent="0.3">
      <c r="C220" s="1"/>
      <c r="D220" s="2"/>
      <c r="E220" s="139"/>
      <c r="F220" s="13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" x14ac:dyDescent="0.3">
      <c r="C221" s="1"/>
      <c r="D221" s="2"/>
      <c r="E221" s="139"/>
      <c r="F221" s="13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" x14ac:dyDescent="0.3">
      <c r="C222" s="1"/>
      <c r="D222" s="2"/>
      <c r="E222" s="139"/>
      <c r="F222" s="13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" x14ac:dyDescent="0.3">
      <c r="C223" s="1"/>
      <c r="D223" s="2"/>
      <c r="E223" s="139"/>
      <c r="F223" s="13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" x14ac:dyDescent="0.3">
      <c r="C224" s="1"/>
      <c r="D224" s="2"/>
      <c r="E224" s="139"/>
      <c r="F224" s="13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" x14ac:dyDescent="0.3">
      <c r="C225" s="1"/>
      <c r="D225" s="2"/>
      <c r="E225" s="139"/>
      <c r="F225" s="13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" x14ac:dyDescent="0.3">
      <c r="C226" s="1"/>
      <c r="D226" s="2"/>
      <c r="E226" s="139"/>
      <c r="F226" s="13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" x14ac:dyDescent="0.3">
      <c r="C227" s="1"/>
      <c r="D227" s="2"/>
      <c r="E227" s="139"/>
      <c r="F227" s="13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" x14ac:dyDescent="0.3">
      <c r="C228" s="1"/>
      <c r="D228" s="2"/>
      <c r="E228" s="139"/>
      <c r="F228" s="13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" x14ac:dyDescent="0.3">
      <c r="C229" s="1"/>
      <c r="D229" s="2"/>
      <c r="E229" s="139"/>
      <c r="F229" s="13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" x14ac:dyDescent="0.3">
      <c r="C230" s="1"/>
      <c r="D230" s="2"/>
      <c r="E230" s="139"/>
      <c r="F230" s="13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" x14ac:dyDescent="0.3">
      <c r="C231" s="1"/>
      <c r="D231" s="2"/>
      <c r="E231" s="139"/>
      <c r="F231" s="13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" x14ac:dyDescent="0.3">
      <c r="C232" s="1"/>
      <c r="D232" s="2"/>
      <c r="E232" s="139"/>
      <c r="F232" s="13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" x14ac:dyDescent="0.3">
      <c r="C233" s="1"/>
      <c r="D233" s="2"/>
      <c r="E233" s="139"/>
      <c r="F233" s="13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" x14ac:dyDescent="0.3">
      <c r="C234" s="1"/>
      <c r="D234" s="2"/>
      <c r="E234" s="139"/>
      <c r="F234" s="13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" x14ac:dyDescent="0.3">
      <c r="C235" s="1"/>
      <c r="D235" s="2"/>
      <c r="E235" s="139"/>
      <c r="F235" s="13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" x14ac:dyDescent="0.3">
      <c r="C236" s="1"/>
      <c r="D236" s="2"/>
      <c r="E236" s="139"/>
      <c r="F236" s="13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" x14ac:dyDescent="0.3">
      <c r="C237" s="1"/>
      <c r="D237" s="2"/>
      <c r="E237" s="139"/>
      <c r="F237" s="13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" x14ac:dyDescent="0.3">
      <c r="C238" s="1"/>
      <c r="D238" s="2"/>
      <c r="E238" s="139"/>
      <c r="F238" s="13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" x14ac:dyDescent="0.3">
      <c r="C239" s="1"/>
      <c r="D239" s="2"/>
      <c r="E239" s="139"/>
      <c r="F239" s="13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" x14ac:dyDescent="0.3">
      <c r="C240" s="1"/>
      <c r="D240" s="2"/>
      <c r="E240" s="139"/>
      <c r="F240" s="13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" x14ac:dyDescent="0.3">
      <c r="C241" s="1"/>
      <c r="D241" s="2"/>
      <c r="E241" s="139"/>
      <c r="F241" s="13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" x14ac:dyDescent="0.3">
      <c r="C242" s="1"/>
      <c r="D242" s="2"/>
      <c r="E242" s="139"/>
      <c r="F242" s="13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" x14ac:dyDescent="0.3">
      <c r="C243" s="1"/>
      <c r="D243" s="2"/>
      <c r="E243" s="139"/>
      <c r="F243" s="13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" x14ac:dyDescent="0.3">
      <c r="C244" s="1"/>
      <c r="D244" s="2"/>
      <c r="E244" s="139"/>
      <c r="F244" s="13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" x14ac:dyDescent="0.3">
      <c r="C245" s="1"/>
      <c r="D245" s="2"/>
      <c r="E245" s="139"/>
      <c r="F245" s="13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" x14ac:dyDescent="0.3">
      <c r="C246" s="1"/>
      <c r="D246" s="2"/>
      <c r="E246" s="139"/>
      <c r="F246" s="13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" x14ac:dyDescent="0.3">
      <c r="C247" s="1"/>
      <c r="D247" s="2"/>
      <c r="E247" s="139"/>
      <c r="F247" s="13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" x14ac:dyDescent="0.3">
      <c r="C248" s="1"/>
      <c r="D248" s="2"/>
      <c r="E248" s="139"/>
      <c r="F248" s="13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" x14ac:dyDescent="0.3">
      <c r="C249" s="1"/>
      <c r="D249" s="2"/>
      <c r="E249" s="139"/>
      <c r="F249" s="13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" x14ac:dyDescent="0.3">
      <c r="C250" s="1"/>
      <c r="D250" s="2"/>
      <c r="E250" s="139"/>
      <c r="F250" s="13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" x14ac:dyDescent="0.3">
      <c r="C251" s="1"/>
      <c r="D251" s="2"/>
      <c r="E251" s="139"/>
      <c r="F251" s="13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" x14ac:dyDescent="0.3">
      <c r="C252" s="1"/>
      <c r="D252" s="2"/>
      <c r="E252" s="139"/>
      <c r="F252" s="13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" x14ac:dyDescent="0.3">
      <c r="C253" s="1"/>
      <c r="D253" s="2"/>
      <c r="E253" s="139"/>
      <c r="F253" s="13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" x14ac:dyDescent="0.3">
      <c r="C254" s="1"/>
      <c r="D254" s="2"/>
      <c r="E254" s="139"/>
      <c r="F254" s="13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" x14ac:dyDescent="0.3">
      <c r="C255" s="1"/>
      <c r="D255" s="2"/>
      <c r="E255" s="139"/>
      <c r="F255" s="13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" x14ac:dyDescent="0.3">
      <c r="C256" s="1"/>
      <c r="D256" s="2"/>
      <c r="E256" s="139"/>
      <c r="F256" s="13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" x14ac:dyDescent="0.3">
      <c r="C257" s="1"/>
      <c r="D257" s="2"/>
      <c r="E257" s="139"/>
      <c r="F257" s="13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" x14ac:dyDescent="0.3">
      <c r="C258" s="1"/>
      <c r="D258" s="2"/>
      <c r="E258" s="139"/>
      <c r="F258" s="13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" x14ac:dyDescent="0.3">
      <c r="C259" s="1"/>
      <c r="D259" s="2"/>
      <c r="E259" s="139"/>
      <c r="F259" s="13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" x14ac:dyDescent="0.3">
      <c r="C260" s="1"/>
      <c r="D260" s="2"/>
      <c r="E260" s="139"/>
      <c r="F260" s="13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" x14ac:dyDescent="0.3">
      <c r="C261" s="1"/>
      <c r="D261" s="2"/>
      <c r="E261" s="139"/>
      <c r="F261" s="13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" x14ac:dyDescent="0.3">
      <c r="C262" s="1"/>
      <c r="D262" s="2"/>
      <c r="E262" s="139"/>
      <c r="F262" s="13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" x14ac:dyDescent="0.3">
      <c r="C263" s="1"/>
      <c r="D263" s="2"/>
      <c r="E263" s="139"/>
      <c r="F263" s="13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" x14ac:dyDescent="0.3">
      <c r="C264" s="1"/>
      <c r="D264" s="2"/>
      <c r="E264" s="139"/>
      <c r="F264" s="13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5">
      <c r="D265" s="3"/>
    </row>
    <row r="266" spans="3:100" x14ac:dyDescent="0.25">
      <c r="D266" s="3"/>
    </row>
    <row r="267" spans="3:100" x14ac:dyDescent="0.25">
      <c r="D267" s="3"/>
    </row>
    <row r="268" spans="3:100" x14ac:dyDescent="0.25">
      <c r="D268" s="3"/>
    </row>
    <row r="269" spans="3:100" x14ac:dyDescent="0.25">
      <c r="D269" s="3"/>
    </row>
    <row r="270" spans="3:100" x14ac:dyDescent="0.25">
      <c r="D270" s="3"/>
    </row>
    <row r="271" spans="3:100" x14ac:dyDescent="0.25">
      <c r="D271" s="3"/>
    </row>
    <row r="272" spans="3:100" x14ac:dyDescent="0.25">
      <c r="D272" s="3"/>
    </row>
    <row r="273" spans="4:4" customFormat="1" x14ac:dyDescent="0.25">
      <c r="D273" s="3"/>
    </row>
    <row r="274" spans="4:4" customFormat="1" x14ac:dyDescent="0.25">
      <c r="D274" s="3"/>
    </row>
    <row r="275" spans="4:4" customFormat="1" x14ac:dyDescent="0.25">
      <c r="D275" s="3"/>
    </row>
    <row r="276" spans="4:4" customFormat="1" x14ac:dyDescent="0.25">
      <c r="D276" s="3"/>
    </row>
    <row r="277" spans="4:4" customFormat="1" x14ac:dyDescent="0.25">
      <c r="D277" s="3"/>
    </row>
    <row r="278" spans="4:4" customFormat="1" x14ac:dyDescent="0.25">
      <c r="D278" s="3"/>
    </row>
    <row r="279" spans="4:4" customFormat="1" x14ac:dyDescent="0.25">
      <c r="D279" s="3"/>
    </row>
    <row r="280" spans="4:4" customFormat="1" x14ac:dyDescent="0.25">
      <c r="D280" s="3"/>
    </row>
    <row r="281" spans="4:4" customFormat="1" x14ac:dyDescent="0.25">
      <c r="D281" s="3"/>
    </row>
    <row r="282" spans="4:4" customFormat="1" x14ac:dyDescent="0.25">
      <c r="D282" s="3"/>
    </row>
    <row r="283" spans="4:4" customFormat="1" x14ac:dyDescent="0.25">
      <c r="D283" s="3"/>
    </row>
    <row r="284" spans="4:4" customFormat="1" x14ac:dyDescent="0.25">
      <c r="D284" s="3"/>
    </row>
    <row r="285" spans="4:4" customFormat="1" x14ac:dyDescent="0.25">
      <c r="D285" s="3"/>
    </row>
    <row r="286" spans="4:4" customFormat="1" x14ac:dyDescent="0.25">
      <c r="D286" s="3"/>
    </row>
    <row r="287" spans="4:4" customFormat="1" x14ac:dyDescent="0.25">
      <c r="D287" s="3"/>
    </row>
    <row r="288" spans="4:4" customFormat="1" x14ac:dyDescent="0.25">
      <c r="D288" s="3"/>
    </row>
    <row r="289" spans="4:4" customFormat="1" x14ac:dyDescent="0.25">
      <c r="D289" s="3"/>
    </row>
    <row r="290" spans="4:4" customFormat="1" x14ac:dyDescent="0.25">
      <c r="D290" s="3"/>
    </row>
    <row r="291" spans="4:4" customFormat="1" x14ac:dyDescent="0.25">
      <c r="D291" s="3"/>
    </row>
    <row r="292" spans="4:4" customFormat="1" x14ac:dyDescent="0.25">
      <c r="D292" s="3"/>
    </row>
    <row r="293" spans="4:4" customFormat="1" x14ac:dyDescent="0.25">
      <c r="D293" s="3"/>
    </row>
    <row r="294" spans="4:4" customFormat="1" x14ac:dyDescent="0.25">
      <c r="D294" s="3"/>
    </row>
    <row r="295" spans="4:4" customFormat="1" x14ac:dyDescent="0.25">
      <c r="D295" s="3"/>
    </row>
    <row r="296" spans="4:4" customFormat="1" x14ac:dyDescent="0.25">
      <c r="D296" s="3"/>
    </row>
    <row r="297" spans="4:4" customFormat="1" x14ac:dyDescent="0.25">
      <c r="D297" s="3"/>
    </row>
    <row r="298" spans="4:4" customFormat="1" x14ac:dyDescent="0.25">
      <c r="D298" s="3"/>
    </row>
    <row r="299" spans="4:4" customFormat="1" x14ac:dyDescent="0.25">
      <c r="D299" s="3"/>
    </row>
    <row r="300" spans="4:4" customFormat="1" x14ac:dyDescent="0.25">
      <c r="D300" s="3"/>
    </row>
    <row r="301" spans="4:4" customFormat="1" x14ac:dyDescent="0.25">
      <c r="D301" s="3"/>
    </row>
    <row r="302" spans="4:4" customFormat="1" x14ac:dyDescent="0.25">
      <c r="D302" s="3"/>
    </row>
    <row r="303" spans="4:4" customFormat="1" x14ac:dyDescent="0.25">
      <c r="D303" s="3"/>
    </row>
    <row r="304" spans="4:4" customFormat="1" x14ac:dyDescent="0.25">
      <c r="D304" s="3"/>
    </row>
    <row r="305" spans="4:4" customFormat="1" x14ac:dyDescent="0.25">
      <c r="D305" s="3"/>
    </row>
    <row r="306" spans="4:4" customFormat="1" x14ac:dyDescent="0.25">
      <c r="D306" s="3"/>
    </row>
    <row r="307" spans="4:4" customFormat="1" x14ac:dyDescent="0.25">
      <c r="D307" s="3"/>
    </row>
    <row r="308" spans="4:4" customFormat="1" x14ac:dyDescent="0.25">
      <c r="D308" s="3"/>
    </row>
    <row r="309" spans="4:4" customFormat="1" x14ac:dyDescent="0.25">
      <c r="D309" s="3"/>
    </row>
    <row r="310" spans="4:4" customFormat="1" x14ac:dyDescent="0.25">
      <c r="D310" s="3"/>
    </row>
    <row r="311" spans="4:4" customFormat="1" x14ac:dyDescent="0.25">
      <c r="D311" s="3"/>
    </row>
    <row r="312" spans="4:4" customFormat="1" x14ac:dyDescent="0.25">
      <c r="D312" s="3"/>
    </row>
    <row r="313" spans="4:4" customFormat="1" x14ac:dyDescent="0.25">
      <c r="D313" s="3"/>
    </row>
    <row r="314" spans="4:4" customFormat="1" x14ac:dyDescent="0.25">
      <c r="D314" s="3"/>
    </row>
    <row r="315" spans="4:4" customFormat="1" x14ac:dyDescent="0.25">
      <c r="D315" s="3"/>
    </row>
    <row r="316" spans="4:4" customFormat="1" x14ac:dyDescent="0.25">
      <c r="D316" s="3"/>
    </row>
    <row r="317" spans="4:4" customFormat="1" x14ac:dyDescent="0.25">
      <c r="D317" s="3"/>
    </row>
    <row r="318" spans="4:4" customFormat="1" x14ac:dyDescent="0.25">
      <c r="D318" s="3"/>
    </row>
    <row r="319" spans="4:4" customFormat="1" x14ac:dyDescent="0.25">
      <c r="D319" s="3"/>
    </row>
    <row r="320" spans="4:4" customFormat="1" x14ac:dyDescent="0.25">
      <c r="D320" s="3"/>
    </row>
    <row r="321" spans="4:4" customFormat="1" x14ac:dyDescent="0.25">
      <c r="D321" s="3"/>
    </row>
    <row r="322" spans="4:4" customFormat="1" x14ac:dyDescent="0.25">
      <c r="D322" s="3"/>
    </row>
    <row r="323" spans="4:4" customFormat="1" x14ac:dyDescent="0.25">
      <c r="D323" s="3"/>
    </row>
    <row r="324" spans="4:4" customFormat="1" x14ac:dyDescent="0.25">
      <c r="D324" s="3"/>
    </row>
    <row r="325" spans="4:4" customFormat="1" x14ac:dyDescent="0.25">
      <c r="D325" s="3"/>
    </row>
    <row r="326" spans="4:4" customFormat="1" x14ac:dyDescent="0.25">
      <c r="D326" s="3"/>
    </row>
    <row r="327" spans="4:4" customFormat="1" x14ac:dyDescent="0.25">
      <c r="D327" s="3"/>
    </row>
    <row r="328" spans="4:4" customFormat="1" x14ac:dyDescent="0.25">
      <c r="D328" s="3"/>
    </row>
    <row r="329" spans="4:4" customFormat="1" x14ac:dyDescent="0.25">
      <c r="D329" s="3"/>
    </row>
    <row r="330" spans="4:4" customFormat="1" x14ac:dyDescent="0.25">
      <c r="D330" s="3"/>
    </row>
    <row r="331" spans="4:4" customFormat="1" x14ac:dyDescent="0.25">
      <c r="D331" s="3"/>
    </row>
    <row r="332" spans="4:4" customFormat="1" x14ac:dyDescent="0.25">
      <c r="D332" s="3"/>
    </row>
    <row r="333" spans="4:4" customFormat="1" x14ac:dyDescent="0.25">
      <c r="D333" s="3"/>
    </row>
    <row r="334" spans="4:4" customFormat="1" x14ac:dyDescent="0.25">
      <c r="D334" s="3"/>
    </row>
    <row r="335" spans="4:4" customFormat="1" x14ac:dyDescent="0.25">
      <c r="D335" s="3"/>
    </row>
    <row r="336" spans="4:4" customFormat="1" x14ac:dyDescent="0.25">
      <c r="D336" s="3"/>
    </row>
    <row r="337" spans="4:4" customFormat="1" x14ac:dyDescent="0.25">
      <c r="D337" s="3"/>
    </row>
    <row r="338" spans="4:4" customFormat="1" x14ac:dyDescent="0.25">
      <c r="D338" s="3"/>
    </row>
    <row r="339" spans="4:4" customFormat="1" x14ac:dyDescent="0.25">
      <c r="D339" s="3"/>
    </row>
    <row r="340" spans="4:4" customFormat="1" x14ac:dyDescent="0.25">
      <c r="D340" s="3"/>
    </row>
    <row r="341" spans="4:4" customFormat="1" x14ac:dyDescent="0.25">
      <c r="D341" s="3"/>
    </row>
    <row r="342" spans="4:4" customFormat="1" x14ac:dyDescent="0.25">
      <c r="D342" s="3"/>
    </row>
    <row r="343" spans="4:4" customFormat="1" x14ac:dyDescent="0.25">
      <c r="D343" s="3"/>
    </row>
    <row r="344" spans="4:4" customFormat="1" x14ac:dyDescent="0.25">
      <c r="D344" s="3"/>
    </row>
    <row r="345" spans="4:4" customFormat="1" x14ac:dyDescent="0.25">
      <c r="D345" s="3"/>
    </row>
    <row r="346" spans="4:4" customFormat="1" x14ac:dyDescent="0.25">
      <c r="D346" s="3"/>
    </row>
    <row r="347" spans="4:4" customFormat="1" x14ac:dyDescent="0.25">
      <c r="D347" s="3"/>
    </row>
    <row r="348" spans="4:4" customFormat="1" x14ac:dyDescent="0.25">
      <c r="D348" s="3"/>
    </row>
    <row r="349" spans="4:4" customFormat="1" x14ac:dyDescent="0.25">
      <c r="D349" s="3"/>
    </row>
    <row r="350" spans="4:4" customFormat="1" x14ac:dyDescent="0.25">
      <c r="D350" s="3"/>
    </row>
    <row r="351" spans="4:4" customFormat="1" x14ac:dyDescent="0.25">
      <c r="D351" s="3"/>
    </row>
    <row r="352" spans="4:4" customFormat="1" x14ac:dyDescent="0.25">
      <c r="D352" s="3"/>
    </row>
    <row r="353" spans="4:4" customFormat="1" x14ac:dyDescent="0.25">
      <c r="D353" s="3"/>
    </row>
    <row r="354" spans="4:4" customFormat="1" x14ac:dyDescent="0.25">
      <c r="D354" s="3"/>
    </row>
    <row r="355" spans="4:4" customFormat="1" x14ac:dyDescent="0.25">
      <c r="D355" s="3"/>
    </row>
    <row r="356" spans="4:4" customFormat="1" x14ac:dyDescent="0.25">
      <c r="D356" s="3"/>
    </row>
    <row r="357" spans="4:4" customFormat="1" x14ac:dyDescent="0.25">
      <c r="D357" s="3"/>
    </row>
    <row r="358" spans="4:4" customFormat="1" x14ac:dyDescent="0.25">
      <c r="D358" s="3"/>
    </row>
    <row r="359" spans="4:4" customFormat="1" x14ac:dyDescent="0.25">
      <c r="D359" s="3"/>
    </row>
    <row r="360" spans="4:4" customFormat="1" x14ac:dyDescent="0.25">
      <c r="D360" s="3"/>
    </row>
    <row r="361" spans="4:4" customFormat="1" x14ac:dyDescent="0.25">
      <c r="D361" s="3"/>
    </row>
    <row r="362" spans="4:4" customFormat="1" x14ac:dyDescent="0.25">
      <c r="D362" s="3"/>
    </row>
    <row r="363" spans="4:4" customFormat="1" x14ac:dyDescent="0.25">
      <c r="D363" s="3"/>
    </row>
    <row r="364" spans="4:4" customFormat="1" x14ac:dyDescent="0.25">
      <c r="D364" s="3"/>
    </row>
    <row r="365" spans="4:4" customFormat="1" x14ac:dyDescent="0.25">
      <c r="D365" s="3"/>
    </row>
    <row r="366" spans="4:4" customFormat="1" x14ac:dyDescent="0.25">
      <c r="D366" s="3"/>
    </row>
    <row r="367" spans="4:4" customFormat="1" x14ac:dyDescent="0.25">
      <c r="D367" s="3"/>
    </row>
    <row r="368" spans="4:4" customFormat="1" x14ac:dyDescent="0.25">
      <c r="D368" s="3"/>
    </row>
    <row r="369" spans="4:4" customFormat="1" x14ac:dyDescent="0.25">
      <c r="D369" s="3"/>
    </row>
    <row r="370" spans="4:4" customFormat="1" x14ac:dyDescent="0.25">
      <c r="D370" s="3"/>
    </row>
    <row r="371" spans="4:4" customFormat="1" x14ac:dyDescent="0.25">
      <c r="D371" s="3"/>
    </row>
    <row r="372" spans="4:4" customFormat="1" x14ac:dyDescent="0.25">
      <c r="D372" s="3"/>
    </row>
    <row r="373" spans="4:4" customFormat="1" x14ac:dyDescent="0.25">
      <c r="D373" s="3"/>
    </row>
    <row r="374" spans="4:4" customFormat="1" x14ac:dyDescent="0.25">
      <c r="D374" s="3"/>
    </row>
    <row r="375" spans="4:4" customFormat="1" x14ac:dyDescent="0.25">
      <c r="D375" s="3"/>
    </row>
    <row r="376" spans="4:4" customFormat="1" x14ac:dyDescent="0.25">
      <c r="D376" s="3"/>
    </row>
    <row r="377" spans="4:4" customFormat="1" x14ac:dyDescent="0.25">
      <c r="D377" s="3"/>
    </row>
    <row r="378" spans="4:4" customFormat="1" x14ac:dyDescent="0.25">
      <c r="D378" s="3"/>
    </row>
    <row r="379" spans="4:4" customFormat="1" x14ac:dyDescent="0.25">
      <c r="D379" s="3"/>
    </row>
    <row r="380" spans="4:4" customFormat="1" x14ac:dyDescent="0.25">
      <c r="D380" s="3"/>
    </row>
    <row r="381" spans="4:4" customFormat="1" x14ac:dyDescent="0.25">
      <c r="D381" s="3"/>
    </row>
    <row r="382" spans="4:4" customFormat="1" x14ac:dyDescent="0.25">
      <c r="D382" s="3"/>
    </row>
    <row r="383" spans="4:4" customFormat="1" x14ac:dyDescent="0.25">
      <c r="D383" s="3"/>
    </row>
    <row r="384" spans="4:4" customFormat="1" x14ac:dyDescent="0.25">
      <c r="D384" s="3"/>
    </row>
    <row r="385" spans="4:4" customFormat="1" x14ac:dyDescent="0.25">
      <c r="D385" s="3"/>
    </row>
    <row r="386" spans="4:4" customFormat="1" x14ac:dyDescent="0.25">
      <c r="D386" s="3"/>
    </row>
    <row r="387" spans="4:4" customFormat="1" x14ac:dyDescent="0.25">
      <c r="D387" s="3"/>
    </row>
    <row r="388" spans="4:4" customFormat="1" x14ac:dyDescent="0.25">
      <c r="D388" s="3"/>
    </row>
    <row r="389" spans="4:4" customFormat="1" x14ac:dyDescent="0.25">
      <c r="D389" s="3"/>
    </row>
    <row r="390" spans="4:4" customFormat="1" x14ac:dyDescent="0.25">
      <c r="D390" s="3"/>
    </row>
    <row r="391" spans="4:4" customFormat="1" x14ac:dyDescent="0.25">
      <c r="D391" s="3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34A31"/>
  </sheetPr>
  <dimension ref="A1:CR348"/>
  <sheetViews>
    <sheetView zoomScale="75" zoomScaleNormal="75" workbookViewId="0">
      <selection activeCell="E6" sqref="E6"/>
    </sheetView>
  </sheetViews>
  <sheetFormatPr defaultRowHeight="12.5" x14ac:dyDescent="0.25"/>
  <cols>
    <col min="1" max="1" width="2.26953125" customWidth="1"/>
    <col min="2" max="2" width="18.7265625" customWidth="1"/>
    <col min="3" max="3" width="69.81640625" customWidth="1"/>
    <col min="4" max="4" width="8.7265625" customWidth="1"/>
    <col min="5" max="5" width="12.7265625" style="138" customWidth="1"/>
  </cols>
  <sheetData>
    <row r="1" spans="1:96" ht="13.5" x14ac:dyDescent="0.3">
      <c r="A1" s="6"/>
      <c r="B1" s="6"/>
      <c r="C1" s="6"/>
      <c r="D1" s="6"/>
      <c r="E1" s="126"/>
      <c r="F1" s="6"/>
      <c r="G1" s="6"/>
    </row>
    <row r="2" spans="1:96" ht="14" x14ac:dyDescent="0.3">
      <c r="A2" s="6"/>
      <c r="B2" s="7"/>
      <c r="C2" s="21" t="s">
        <v>234</v>
      </c>
      <c r="D2" s="7"/>
      <c r="E2" s="127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ht="14" x14ac:dyDescent="0.3">
      <c r="A3" s="6"/>
      <c r="B3" s="6"/>
      <c r="C3" s="45"/>
      <c r="D3" s="52"/>
      <c r="E3" s="128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6.75" customHeight="1" thickBot="1" x14ac:dyDescent="0.35">
      <c r="A4" s="6"/>
      <c r="B4" s="6"/>
      <c r="C4" s="5"/>
      <c r="D4" s="5"/>
      <c r="E4" s="129"/>
      <c r="F4" s="5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3">
      <c r="A5" s="6"/>
      <c r="B5" s="154" t="s">
        <v>122</v>
      </c>
      <c r="C5" s="161" t="s">
        <v>18</v>
      </c>
      <c r="D5" s="155" t="s">
        <v>19</v>
      </c>
      <c r="E5" s="130" t="s">
        <v>20</v>
      </c>
      <c r="F5" s="5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4.5" thickBot="1" x14ac:dyDescent="0.35">
      <c r="A6" s="6"/>
      <c r="B6" s="100" t="s">
        <v>112</v>
      </c>
      <c r="C6" s="98" t="s">
        <v>102</v>
      </c>
      <c r="D6" s="13" t="s">
        <v>103</v>
      </c>
      <c r="E6" s="133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4.5" thickTop="1" x14ac:dyDescent="0.3">
      <c r="A7" s="6"/>
      <c r="B7" s="6"/>
      <c r="C7" s="5"/>
      <c r="D7" s="5"/>
      <c r="E7" s="129"/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4" x14ac:dyDescent="0.3">
      <c r="C8" s="1"/>
      <c r="D8" s="2"/>
      <c r="E8" s="13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4" x14ac:dyDescent="0.3">
      <c r="C9" s="1"/>
      <c r="D9" s="2"/>
      <c r="E9" s="13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4" x14ac:dyDescent="0.3">
      <c r="C10" s="1"/>
      <c r="D10" s="2"/>
      <c r="E10" s="13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4" x14ac:dyDescent="0.3">
      <c r="C11" s="1"/>
      <c r="D11" s="2"/>
      <c r="E11" s="13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4" x14ac:dyDescent="0.3">
      <c r="C12" s="1"/>
      <c r="D12" s="2"/>
      <c r="E12" s="13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4" x14ac:dyDescent="0.3">
      <c r="C13" s="1"/>
      <c r="D13" s="2"/>
      <c r="E13" s="13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4" x14ac:dyDescent="0.3">
      <c r="C14" s="1"/>
      <c r="D14" s="2"/>
      <c r="E14" s="13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4" x14ac:dyDescent="0.3">
      <c r="C15" s="1"/>
      <c r="D15" s="2"/>
      <c r="E15" s="13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4" x14ac:dyDescent="0.3">
      <c r="C16" s="1"/>
      <c r="D16" s="2"/>
      <c r="E16" s="13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" x14ac:dyDescent="0.3">
      <c r="C17" s="1"/>
      <c r="D17" s="2"/>
      <c r="E17" s="13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" x14ac:dyDescent="0.3">
      <c r="C18" s="1"/>
      <c r="D18" s="2"/>
      <c r="E18" s="13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" x14ac:dyDescent="0.3">
      <c r="C19" s="1"/>
      <c r="D19" s="2"/>
      <c r="E19" s="13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" x14ac:dyDescent="0.3">
      <c r="C20" s="1"/>
      <c r="D20" s="2"/>
      <c r="E20" s="13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" x14ac:dyDescent="0.3">
      <c r="C21" s="1"/>
      <c r="D21" s="2"/>
      <c r="E21" s="13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" x14ac:dyDescent="0.3">
      <c r="C22" s="1"/>
      <c r="D22" s="2"/>
      <c r="E22" s="13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" x14ac:dyDescent="0.3">
      <c r="C23" s="1"/>
      <c r="D23" s="2"/>
      <c r="E23" s="13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" x14ac:dyDescent="0.3">
      <c r="C24" s="1"/>
      <c r="D24" s="2"/>
      <c r="E24" s="13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" x14ac:dyDescent="0.3">
      <c r="C25" s="1"/>
      <c r="D25" s="2"/>
      <c r="E25" s="13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" x14ac:dyDescent="0.3">
      <c r="C26" s="1"/>
      <c r="D26" s="2"/>
      <c r="E26" s="13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" x14ac:dyDescent="0.3">
      <c r="C27" s="1"/>
      <c r="D27" s="2"/>
      <c r="E27" s="13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" x14ac:dyDescent="0.3">
      <c r="C28" s="1"/>
      <c r="D28" s="2"/>
      <c r="E28" s="13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" x14ac:dyDescent="0.3">
      <c r="C29" s="1"/>
      <c r="D29" s="2"/>
      <c r="E29" s="13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" x14ac:dyDescent="0.3">
      <c r="C30" s="1"/>
      <c r="D30" s="2"/>
      <c r="E30" s="13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" x14ac:dyDescent="0.3">
      <c r="C31" s="1"/>
      <c r="D31" s="2"/>
      <c r="E31" s="13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" x14ac:dyDescent="0.3">
      <c r="C32" s="1"/>
      <c r="D32" s="2"/>
      <c r="E32" s="13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" x14ac:dyDescent="0.3">
      <c r="C33" s="1"/>
      <c r="D33" s="2"/>
      <c r="E33" s="13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" x14ac:dyDescent="0.3">
      <c r="C34" s="1"/>
      <c r="D34" s="2"/>
      <c r="E34" s="13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" x14ac:dyDescent="0.3">
      <c r="C35" s="1"/>
      <c r="D35" s="2"/>
      <c r="E35" s="13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" x14ac:dyDescent="0.3">
      <c r="C36" s="1"/>
      <c r="D36" s="2"/>
      <c r="E36" s="13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" x14ac:dyDescent="0.3">
      <c r="C37" s="1"/>
      <c r="D37" s="2"/>
      <c r="E37" s="13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" x14ac:dyDescent="0.3">
      <c r="C38" s="1"/>
      <c r="D38" s="2"/>
      <c r="E38" s="13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" x14ac:dyDescent="0.3">
      <c r="C39" s="1"/>
      <c r="D39" s="2"/>
      <c r="E39" s="13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" x14ac:dyDescent="0.3">
      <c r="C40" s="1"/>
      <c r="D40" s="2"/>
      <c r="E40" s="13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" x14ac:dyDescent="0.3">
      <c r="C41" s="1"/>
      <c r="D41" s="2"/>
      <c r="E41" s="13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" x14ac:dyDescent="0.3">
      <c r="C42" s="1"/>
      <c r="D42" s="2"/>
      <c r="E42" s="13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" x14ac:dyDescent="0.3">
      <c r="C43" s="1"/>
      <c r="D43" s="2"/>
      <c r="E43" s="1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" x14ac:dyDescent="0.3">
      <c r="C44" s="1"/>
      <c r="D44" s="2"/>
      <c r="E44" s="1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" x14ac:dyDescent="0.3">
      <c r="C45" s="1"/>
      <c r="D45" s="2"/>
      <c r="E45" s="1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" x14ac:dyDescent="0.3">
      <c r="C46" s="1"/>
      <c r="D46" s="2"/>
      <c r="E46" s="1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" x14ac:dyDescent="0.3">
      <c r="C47" s="1"/>
      <c r="D47" s="2"/>
      <c r="E47" s="1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" x14ac:dyDescent="0.3">
      <c r="C48" s="1"/>
      <c r="D48" s="2"/>
      <c r="E48" s="1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" x14ac:dyDescent="0.3">
      <c r="C49" s="1"/>
      <c r="D49" s="2"/>
      <c r="E49" s="1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" x14ac:dyDescent="0.3">
      <c r="C50" s="1"/>
      <c r="D50" s="2"/>
      <c r="E50" s="1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" x14ac:dyDescent="0.3">
      <c r="C51" s="1"/>
      <c r="D51" s="2"/>
      <c r="E51" s="1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" x14ac:dyDescent="0.3">
      <c r="C52" s="1"/>
      <c r="D52" s="2"/>
      <c r="E52" s="1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" x14ac:dyDescent="0.3">
      <c r="C53" s="1"/>
      <c r="D53" s="2"/>
      <c r="E53" s="13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" x14ac:dyDescent="0.3">
      <c r="C54" s="1"/>
      <c r="D54" s="2"/>
      <c r="E54" s="13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" x14ac:dyDescent="0.3">
      <c r="C55" s="1"/>
      <c r="D55" s="2"/>
      <c r="E55" s="1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" x14ac:dyDescent="0.3">
      <c r="C56" s="1"/>
      <c r="D56" s="2"/>
      <c r="E56" s="13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" x14ac:dyDescent="0.3">
      <c r="C57" s="1"/>
      <c r="D57" s="2"/>
      <c r="E57" s="13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" x14ac:dyDescent="0.3">
      <c r="C58" s="1"/>
      <c r="D58" s="2"/>
      <c r="E58" s="13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" x14ac:dyDescent="0.3">
      <c r="C59" s="1"/>
      <c r="D59" s="2"/>
      <c r="E59" s="13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" x14ac:dyDescent="0.3">
      <c r="C60" s="1"/>
      <c r="D60" s="2"/>
      <c r="E60" s="13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" x14ac:dyDescent="0.3">
      <c r="C61" s="1"/>
      <c r="D61" s="2"/>
      <c r="E61" s="13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" x14ac:dyDescent="0.3">
      <c r="C62" s="1"/>
      <c r="D62" s="2"/>
      <c r="E62" s="13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" x14ac:dyDescent="0.3">
      <c r="C63" s="1"/>
      <c r="D63" s="2"/>
      <c r="E63" s="13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" x14ac:dyDescent="0.3">
      <c r="C64" s="1"/>
      <c r="D64" s="2"/>
      <c r="E64" s="13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" x14ac:dyDescent="0.3">
      <c r="C65" s="1"/>
      <c r="D65" s="2"/>
      <c r="E65" s="13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" x14ac:dyDescent="0.3">
      <c r="C66" s="1"/>
      <c r="D66" s="2"/>
      <c r="E66" s="13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" x14ac:dyDescent="0.3">
      <c r="C67" s="1"/>
      <c r="D67" s="2"/>
      <c r="E67" s="13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" x14ac:dyDescent="0.3">
      <c r="C68" s="1"/>
      <c r="D68" s="2"/>
      <c r="E68" s="13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" x14ac:dyDescent="0.3">
      <c r="C69" s="1"/>
      <c r="D69" s="2"/>
      <c r="E69" s="13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" x14ac:dyDescent="0.3">
      <c r="C70" s="1"/>
      <c r="D70" s="2"/>
      <c r="E70" s="13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" x14ac:dyDescent="0.3">
      <c r="C71" s="1"/>
      <c r="D71" s="2"/>
      <c r="E71" s="13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" x14ac:dyDescent="0.3">
      <c r="C72" s="1"/>
      <c r="D72" s="2"/>
      <c r="E72" s="13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" x14ac:dyDescent="0.3">
      <c r="C73" s="1"/>
      <c r="D73" s="2"/>
      <c r="E73" s="13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" x14ac:dyDescent="0.3">
      <c r="C74" s="1"/>
      <c r="D74" s="2"/>
      <c r="E74" s="13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" x14ac:dyDescent="0.3">
      <c r="C75" s="1"/>
      <c r="D75" s="2"/>
      <c r="E75" s="13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" x14ac:dyDescent="0.3">
      <c r="C76" s="1"/>
      <c r="D76" s="2"/>
      <c r="E76" s="13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" x14ac:dyDescent="0.3">
      <c r="C77" s="1"/>
      <c r="D77" s="2"/>
      <c r="E77" s="13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" x14ac:dyDescent="0.3">
      <c r="C78" s="1"/>
      <c r="D78" s="2"/>
      <c r="E78" s="13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" x14ac:dyDescent="0.3">
      <c r="C79" s="1"/>
      <c r="D79" s="2"/>
      <c r="E79" s="13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" x14ac:dyDescent="0.3">
      <c r="C80" s="1"/>
      <c r="D80" s="2"/>
      <c r="E80" s="1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" x14ac:dyDescent="0.3">
      <c r="C81" s="1"/>
      <c r="D81" s="2"/>
      <c r="E81" s="13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" x14ac:dyDescent="0.3">
      <c r="C82" s="1"/>
      <c r="D82" s="2"/>
      <c r="E82" s="13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" x14ac:dyDescent="0.3">
      <c r="C83" s="1"/>
      <c r="D83" s="2"/>
      <c r="E83" s="13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" x14ac:dyDescent="0.3">
      <c r="C84" s="1"/>
      <c r="D84" s="2"/>
      <c r="E84" s="13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" x14ac:dyDescent="0.3">
      <c r="C85" s="1"/>
      <c r="D85" s="2"/>
      <c r="E85" s="13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" x14ac:dyDescent="0.3">
      <c r="C86" s="1"/>
      <c r="D86" s="2"/>
      <c r="E86" s="13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" x14ac:dyDescent="0.3">
      <c r="C87" s="1"/>
      <c r="D87" s="2"/>
      <c r="E87" s="13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" x14ac:dyDescent="0.3">
      <c r="C88" s="1"/>
      <c r="D88" s="2"/>
      <c r="E88" s="13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" x14ac:dyDescent="0.3">
      <c r="C89" s="1"/>
      <c r="D89" s="2"/>
      <c r="E89" s="13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" x14ac:dyDescent="0.3">
      <c r="C90" s="1"/>
      <c r="D90" s="2"/>
      <c r="E90" s="13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" x14ac:dyDescent="0.3">
      <c r="C91" s="1"/>
      <c r="D91" s="2"/>
      <c r="E91" s="13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" x14ac:dyDescent="0.3">
      <c r="C92" s="1"/>
      <c r="D92" s="2"/>
      <c r="E92" s="13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" x14ac:dyDescent="0.3">
      <c r="C93" s="1"/>
      <c r="D93" s="2"/>
      <c r="E93" s="13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" x14ac:dyDescent="0.3">
      <c r="C94" s="1"/>
      <c r="D94" s="2"/>
      <c r="E94" s="13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" x14ac:dyDescent="0.3">
      <c r="C95" s="1"/>
      <c r="D95" s="2"/>
      <c r="E95" s="13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" x14ac:dyDescent="0.3">
      <c r="C96" s="1"/>
      <c r="D96" s="2"/>
      <c r="E96" s="13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" x14ac:dyDescent="0.3">
      <c r="C97" s="1"/>
      <c r="D97" s="2"/>
      <c r="E97" s="13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" x14ac:dyDescent="0.3">
      <c r="C98" s="1"/>
      <c r="D98" s="2"/>
      <c r="E98" s="13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" x14ac:dyDescent="0.3">
      <c r="C99" s="1"/>
      <c r="D99" s="2"/>
      <c r="E99" s="13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" x14ac:dyDescent="0.3">
      <c r="C100" s="1"/>
      <c r="D100" s="2"/>
      <c r="E100" s="13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" x14ac:dyDescent="0.3">
      <c r="C101" s="1"/>
      <c r="D101" s="2"/>
      <c r="E101" s="13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" x14ac:dyDescent="0.3">
      <c r="C102" s="1"/>
      <c r="D102" s="2"/>
      <c r="E102" s="13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" x14ac:dyDescent="0.3">
      <c r="C103" s="1"/>
      <c r="D103" s="2"/>
      <c r="E103" s="13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" x14ac:dyDescent="0.3">
      <c r="C104" s="1"/>
      <c r="D104" s="2"/>
      <c r="E104" s="13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" x14ac:dyDescent="0.3">
      <c r="C105" s="1"/>
      <c r="D105" s="2"/>
      <c r="E105" s="13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" x14ac:dyDescent="0.3">
      <c r="C106" s="1"/>
      <c r="D106" s="2"/>
      <c r="E106" s="13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" x14ac:dyDescent="0.3">
      <c r="C107" s="1"/>
      <c r="D107" s="2"/>
      <c r="E107" s="13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" x14ac:dyDescent="0.3">
      <c r="C108" s="1"/>
      <c r="D108" s="2"/>
      <c r="E108" s="13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" x14ac:dyDescent="0.3">
      <c r="C109" s="1"/>
      <c r="D109" s="2"/>
      <c r="E109" s="13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" x14ac:dyDescent="0.3">
      <c r="C110" s="1"/>
      <c r="D110" s="2"/>
      <c r="E110" s="13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" x14ac:dyDescent="0.3">
      <c r="C111" s="1"/>
      <c r="D111" s="2"/>
      <c r="E111" s="13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" x14ac:dyDescent="0.3">
      <c r="C112" s="1"/>
      <c r="D112" s="2"/>
      <c r="E112" s="13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" x14ac:dyDescent="0.3">
      <c r="C113" s="1"/>
      <c r="D113" s="2"/>
      <c r="E113" s="13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" x14ac:dyDescent="0.3">
      <c r="C114" s="1"/>
      <c r="D114" s="2"/>
      <c r="E114" s="13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" x14ac:dyDescent="0.3">
      <c r="C115" s="1"/>
      <c r="D115" s="2"/>
      <c r="E115" s="13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" x14ac:dyDescent="0.3">
      <c r="C116" s="1"/>
      <c r="D116" s="2"/>
      <c r="E116" s="13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" x14ac:dyDescent="0.3">
      <c r="C117" s="1"/>
      <c r="D117" s="2"/>
      <c r="E117" s="13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" x14ac:dyDescent="0.3">
      <c r="C118" s="1"/>
      <c r="D118" s="2"/>
      <c r="E118" s="13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" x14ac:dyDescent="0.3">
      <c r="C119" s="1"/>
      <c r="D119" s="2"/>
      <c r="E119" s="13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" x14ac:dyDescent="0.3">
      <c r="C120" s="1"/>
      <c r="D120" s="2"/>
      <c r="E120" s="13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" x14ac:dyDescent="0.3">
      <c r="C121" s="1"/>
      <c r="D121" s="2"/>
      <c r="E121" s="13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" x14ac:dyDescent="0.3">
      <c r="C122" s="1"/>
      <c r="D122" s="2"/>
      <c r="E122" s="13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" x14ac:dyDescent="0.3">
      <c r="C123" s="1"/>
      <c r="D123" s="2"/>
      <c r="E123" s="13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" x14ac:dyDescent="0.3">
      <c r="C124" s="1"/>
      <c r="D124" s="2"/>
      <c r="E124" s="13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" x14ac:dyDescent="0.3">
      <c r="C125" s="1"/>
      <c r="D125" s="2"/>
      <c r="E125" s="13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" x14ac:dyDescent="0.3">
      <c r="C126" s="1"/>
      <c r="D126" s="2"/>
      <c r="E126" s="13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" x14ac:dyDescent="0.3">
      <c r="C127" s="1"/>
      <c r="D127" s="2"/>
      <c r="E127" s="13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" x14ac:dyDescent="0.3">
      <c r="C128" s="1"/>
      <c r="D128" s="2"/>
      <c r="E128" s="13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" x14ac:dyDescent="0.3">
      <c r="C129" s="1"/>
      <c r="D129" s="2"/>
      <c r="E129" s="13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" x14ac:dyDescent="0.3">
      <c r="C130" s="1"/>
      <c r="D130" s="2"/>
      <c r="E130" s="13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" x14ac:dyDescent="0.3">
      <c r="C131" s="1"/>
      <c r="D131" s="2"/>
      <c r="E131" s="13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" x14ac:dyDescent="0.3">
      <c r="C132" s="1"/>
      <c r="D132" s="2"/>
      <c r="E132" s="13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" x14ac:dyDescent="0.3">
      <c r="C133" s="1"/>
      <c r="D133" s="2"/>
      <c r="E133" s="13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" x14ac:dyDescent="0.3">
      <c r="C134" s="1"/>
      <c r="D134" s="2"/>
      <c r="E134" s="13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" x14ac:dyDescent="0.3">
      <c r="C135" s="1"/>
      <c r="D135" s="2"/>
      <c r="E135" s="13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" x14ac:dyDescent="0.3">
      <c r="C136" s="1"/>
      <c r="D136" s="2"/>
      <c r="E136" s="13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" x14ac:dyDescent="0.3">
      <c r="C137" s="1"/>
      <c r="D137" s="2"/>
      <c r="E137" s="13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" x14ac:dyDescent="0.3">
      <c r="C138" s="1"/>
      <c r="D138" s="2"/>
      <c r="E138" s="13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" x14ac:dyDescent="0.3">
      <c r="C139" s="1"/>
      <c r="D139" s="2"/>
      <c r="E139" s="13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" x14ac:dyDescent="0.3">
      <c r="C140" s="1"/>
      <c r="D140" s="2"/>
      <c r="E140" s="13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" x14ac:dyDescent="0.3">
      <c r="C141" s="1"/>
      <c r="D141" s="2"/>
      <c r="E141" s="13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" x14ac:dyDescent="0.3">
      <c r="C142" s="1"/>
      <c r="D142" s="2"/>
      <c r="E142" s="13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" x14ac:dyDescent="0.3">
      <c r="C143" s="1"/>
      <c r="D143" s="2"/>
      <c r="E143" s="13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" x14ac:dyDescent="0.3">
      <c r="C144" s="1"/>
      <c r="D144" s="2"/>
      <c r="E144" s="13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" x14ac:dyDescent="0.3">
      <c r="C145" s="1"/>
      <c r="D145" s="2"/>
      <c r="E145" s="13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" x14ac:dyDescent="0.3">
      <c r="C146" s="1"/>
      <c r="D146" s="2"/>
      <c r="E146" s="13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" x14ac:dyDescent="0.3">
      <c r="C147" s="1"/>
      <c r="D147" s="2"/>
      <c r="E147" s="13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" x14ac:dyDescent="0.3">
      <c r="C148" s="1"/>
      <c r="D148" s="2"/>
      <c r="E148" s="13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" x14ac:dyDescent="0.3">
      <c r="C149" s="1"/>
      <c r="D149" s="2"/>
      <c r="E149" s="13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" x14ac:dyDescent="0.3">
      <c r="C150" s="1"/>
      <c r="D150" s="2"/>
      <c r="E150" s="13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" x14ac:dyDescent="0.3">
      <c r="C151" s="1"/>
      <c r="D151" s="2"/>
      <c r="E151" s="13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" x14ac:dyDescent="0.3">
      <c r="C152" s="1"/>
      <c r="D152" s="2"/>
      <c r="E152" s="13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" x14ac:dyDescent="0.3">
      <c r="C153" s="1"/>
      <c r="D153" s="2"/>
      <c r="E153" s="13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" x14ac:dyDescent="0.3">
      <c r="C154" s="1"/>
      <c r="D154" s="2"/>
      <c r="E154" s="13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" x14ac:dyDescent="0.3">
      <c r="C155" s="1"/>
      <c r="D155" s="2"/>
      <c r="E155" s="13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" x14ac:dyDescent="0.3">
      <c r="C156" s="1"/>
      <c r="D156" s="2"/>
      <c r="E156" s="13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" x14ac:dyDescent="0.3">
      <c r="C157" s="1"/>
      <c r="D157" s="2"/>
      <c r="E157" s="13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" x14ac:dyDescent="0.3">
      <c r="C158" s="1"/>
      <c r="D158" s="2"/>
      <c r="E158" s="13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" x14ac:dyDescent="0.3">
      <c r="C159" s="1"/>
      <c r="D159" s="2"/>
      <c r="E159" s="13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" x14ac:dyDescent="0.3">
      <c r="C160" s="1"/>
      <c r="D160" s="2"/>
      <c r="E160" s="13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" x14ac:dyDescent="0.3">
      <c r="C161" s="1"/>
      <c r="D161" s="2"/>
      <c r="E161" s="13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" x14ac:dyDescent="0.3">
      <c r="C162" s="1"/>
      <c r="D162" s="2"/>
      <c r="E162" s="13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" x14ac:dyDescent="0.3">
      <c r="C163" s="1"/>
      <c r="D163" s="2"/>
      <c r="E163" s="13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" x14ac:dyDescent="0.3">
      <c r="C164" s="1"/>
      <c r="D164" s="2"/>
      <c r="E164" s="13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" x14ac:dyDescent="0.3">
      <c r="C165" s="1"/>
      <c r="D165" s="2"/>
      <c r="E165" s="13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" x14ac:dyDescent="0.3">
      <c r="C166" s="1"/>
      <c r="D166" s="2"/>
      <c r="E166" s="13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" x14ac:dyDescent="0.3">
      <c r="C167" s="1"/>
      <c r="D167" s="2"/>
      <c r="E167" s="13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" x14ac:dyDescent="0.3">
      <c r="C168" s="1"/>
      <c r="D168" s="2"/>
      <c r="E168" s="13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" x14ac:dyDescent="0.3">
      <c r="C169" s="1"/>
      <c r="D169" s="2"/>
      <c r="E169" s="13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" x14ac:dyDescent="0.3">
      <c r="C170" s="1"/>
      <c r="D170" s="2"/>
      <c r="E170" s="13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" x14ac:dyDescent="0.3">
      <c r="C171" s="1"/>
      <c r="D171" s="2"/>
      <c r="E171" s="13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" x14ac:dyDescent="0.3">
      <c r="C172" s="1"/>
      <c r="D172" s="2"/>
      <c r="E172" s="13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" x14ac:dyDescent="0.3">
      <c r="C173" s="1"/>
      <c r="D173" s="2"/>
      <c r="E173" s="13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" x14ac:dyDescent="0.3">
      <c r="C174" s="1"/>
      <c r="D174" s="2"/>
      <c r="E174" s="13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" x14ac:dyDescent="0.3">
      <c r="C175" s="1"/>
      <c r="D175" s="2"/>
      <c r="E175" s="13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" x14ac:dyDescent="0.3">
      <c r="C176" s="1"/>
      <c r="D176" s="2"/>
      <c r="E176" s="13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" x14ac:dyDescent="0.3">
      <c r="C177" s="1"/>
      <c r="D177" s="2"/>
      <c r="E177" s="13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" x14ac:dyDescent="0.3">
      <c r="C178" s="1"/>
      <c r="D178" s="2"/>
      <c r="E178" s="13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" x14ac:dyDescent="0.3">
      <c r="C179" s="1"/>
      <c r="D179" s="2"/>
      <c r="E179" s="13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" x14ac:dyDescent="0.3">
      <c r="C180" s="1"/>
      <c r="D180" s="2"/>
      <c r="E180" s="13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" x14ac:dyDescent="0.3">
      <c r="C181" s="1"/>
      <c r="D181" s="2"/>
      <c r="E181" s="13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" x14ac:dyDescent="0.3">
      <c r="C182" s="1"/>
      <c r="D182" s="2"/>
      <c r="E182" s="13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" x14ac:dyDescent="0.3">
      <c r="C183" s="1"/>
      <c r="D183" s="2"/>
      <c r="E183" s="13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" x14ac:dyDescent="0.3">
      <c r="C184" s="1"/>
      <c r="D184" s="2"/>
      <c r="E184" s="13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" x14ac:dyDescent="0.3">
      <c r="C185" s="1"/>
      <c r="D185" s="2"/>
      <c r="E185" s="13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" x14ac:dyDescent="0.3">
      <c r="C186" s="1"/>
      <c r="D186" s="2"/>
      <c r="E186" s="13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" x14ac:dyDescent="0.3">
      <c r="C187" s="1"/>
      <c r="D187" s="2"/>
      <c r="E187" s="13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" x14ac:dyDescent="0.3">
      <c r="C188" s="1"/>
      <c r="D188" s="2"/>
      <c r="E188" s="13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" x14ac:dyDescent="0.3">
      <c r="C189" s="1"/>
      <c r="D189" s="2"/>
      <c r="E189" s="13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" x14ac:dyDescent="0.3">
      <c r="C190" s="1"/>
      <c r="D190" s="2"/>
      <c r="E190" s="13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" x14ac:dyDescent="0.3">
      <c r="C191" s="1"/>
      <c r="D191" s="2"/>
      <c r="E191" s="13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" x14ac:dyDescent="0.3">
      <c r="C192" s="1"/>
      <c r="D192" s="2"/>
      <c r="E192" s="13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" x14ac:dyDescent="0.3">
      <c r="C193" s="1"/>
      <c r="D193" s="2"/>
      <c r="E193" s="13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" x14ac:dyDescent="0.3">
      <c r="C194" s="1"/>
      <c r="D194" s="2"/>
      <c r="E194" s="13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" x14ac:dyDescent="0.3">
      <c r="C195" s="1"/>
      <c r="D195" s="2"/>
      <c r="E195" s="13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" x14ac:dyDescent="0.3">
      <c r="C196" s="1"/>
      <c r="D196" s="2"/>
      <c r="E196" s="13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" x14ac:dyDescent="0.3">
      <c r="C197" s="1"/>
      <c r="D197" s="2"/>
      <c r="E197" s="13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" x14ac:dyDescent="0.3">
      <c r="C198" s="1"/>
      <c r="D198" s="2"/>
      <c r="E198" s="13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" x14ac:dyDescent="0.3">
      <c r="C199" s="1"/>
      <c r="D199" s="2"/>
      <c r="E199" s="13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" x14ac:dyDescent="0.3">
      <c r="C200" s="1"/>
      <c r="D200" s="2"/>
      <c r="E200" s="13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" x14ac:dyDescent="0.3">
      <c r="C201" s="1"/>
      <c r="D201" s="2"/>
      <c r="E201" s="13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" x14ac:dyDescent="0.3">
      <c r="C202" s="1"/>
      <c r="D202" s="2"/>
      <c r="E202" s="13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" x14ac:dyDescent="0.3">
      <c r="C203" s="1"/>
      <c r="D203" s="2"/>
      <c r="E203" s="13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" x14ac:dyDescent="0.3">
      <c r="C204" s="1"/>
      <c r="D204" s="2"/>
      <c r="E204" s="13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" x14ac:dyDescent="0.3">
      <c r="C205" s="1"/>
      <c r="D205" s="2"/>
      <c r="E205" s="13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" x14ac:dyDescent="0.3">
      <c r="C206" s="1"/>
      <c r="D206" s="2"/>
      <c r="E206" s="13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" x14ac:dyDescent="0.3">
      <c r="C207" s="1"/>
      <c r="D207" s="2"/>
      <c r="E207" s="13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" x14ac:dyDescent="0.3">
      <c r="C208" s="1"/>
      <c r="D208" s="2"/>
      <c r="E208" s="1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" x14ac:dyDescent="0.3">
      <c r="C209" s="1"/>
      <c r="D209" s="2"/>
      <c r="E209" s="13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" x14ac:dyDescent="0.3">
      <c r="C210" s="1"/>
      <c r="D210" s="2"/>
      <c r="E210" s="13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" x14ac:dyDescent="0.3">
      <c r="C211" s="1"/>
      <c r="D211" s="2"/>
      <c r="E211" s="1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" x14ac:dyDescent="0.3">
      <c r="C212" s="1"/>
      <c r="D212" s="2"/>
      <c r="E212" s="13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" x14ac:dyDescent="0.3">
      <c r="C213" s="1"/>
      <c r="D213" s="2"/>
      <c r="E213" s="13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" x14ac:dyDescent="0.3">
      <c r="C214" s="1"/>
      <c r="D214" s="2"/>
      <c r="E214" s="13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" x14ac:dyDescent="0.3">
      <c r="C215" s="1"/>
      <c r="D215" s="2"/>
      <c r="E215" s="13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" x14ac:dyDescent="0.3">
      <c r="C216" s="1"/>
      <c r="D216" s="2"/>
      <c r="E216" s="13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" x14ac:dyDescent="0.3">
      <c r="C217" s="1"/>
      <c r="D217" s="2"/>
      <c r="E217" s="13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" x14ac:dyDescent="0.3">
      <c r="C218" s="1"/>
      <c r="D218" s="2"/>
      <c r="E218" s="13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" x14ac:dyDescent="0.3">
      <c r="C219" s="1"/>
      <c r="D219" s="2"/>
      <c r="E219" s="13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" x14ac:dyDescent="0.3">
      <c r="C220" s="1"/>
      <c r="D220" s="2"/>
      <c r="E220" s="13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" x14ac:dyDescent="0.3">
      <c r="C221" s="1"/>
      <c r="D221" s="2"/>
      <c r="E221" s="13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5">
      <c r="D222" s="3"/>
    </row>
    <row r="223" spans="3:96" x14ac:dyDescent="0.25">
      <c r="D223" s="3"/>
    </row>
    <row r="224" spans="3:96" x14ac:dyDescent="0.25">
      <c r="D224" s="3"/>
    </row>
    <row r="225" spans="4:4" x14ac:dyDescent="0.25">
      <c r="D225" s="3"/>
    </row>
    <row r="226" spans="4:4" x14ac:dyDescent="0.25">
      <c r="D226" s="3"/>
    </row>
    <row r="227" spans="4:4" x14ac:dyDescent="0.25">
      <c r="D227" s="3"/>
    </row>
    <row r="228" spans="4:4" x14ac:dyDescent="0.25">
      <c r="D228" s="3"/>
    </row>
    <row r="229" spans="4:4" x14ac:dyDescent="0.25">
      <c r="D229" s="3"/>
    </row>
    <row r="230" spans="4:4" x14ac:dyDescent="0.25">
      <c r="D230" s="3"/>
    </row>
    <row r="231" spans="4:4" x14ac:dyDescent="0.25">
      <c r="D231" s="3"/>
    </row>
    <row r="232" spans="4:4" x14ac:dyDescent="0.25">
      <c r="D232" s="3"/>
    </row>
    <row r="233" spans="4:4" x14ac:dyDescent="0.25">
      <c r="D233" s="3"/>
    </row>
    <row r="234" spans="4:4" x14ac:dyDescent="0.25">
      <c r="D234" s="3"/>
    </row>
    <row r="235" spans="4:4" x14ac:dyDescent="0.25">
      <c r="D235" s="3"/>
    </row>
    <row r="236" spans="4:4" x14ac:dyDescent="0.25">
      <c r="D236" s="3"/>
    </row>
    <row r="237" spans="4:4" x14ac:dyDescent="0.25">
      <c r="D237" s="3"/>
    </row>
    <row r="238" spans="4:4" x14ac:dyDescent="0.25">
      <c r="D238" s="3"/>
    </row>
    <row r="239" spans="4:4" x14ac:dyDescent="0.25">
      <c r="D239" s="3"/>
    </row>
    <row r="240" spans="4:4" x14ac:dyDescent="0.25">
      <c r="D240" s="3"/>
    </row>
    <row r="241" spans="4:4" x14ac:dyDescent="0.25">
      <c r="D241" s="3"/>
    </row>
    <row r="242" spans="4:4" x14ac:dyDescent="0.25">
      <c r="D242" s="3"/>
    </row>
    <row r="243" spans="4:4" x14ac:dyDescent="0.25">
      <c r="D243" s="3"/>
    </row>
    <row r="244" spans="4:4" x14ac:dyDescent="0.25">
      <c r="D244" s="3"/>
    </row>
    <row r="245" spans="4:4" x14ac:dyDescent="0.25">
      <c r="D245" s="3"/>
    </row>
    <row r="246" spans="4:4" x14ac:dyDescent="0.25">
      <c r="D246" s="3"/>
    </row>
    <row r="247" spans="4:4" x14ac:dyDescent="0.25">
      <c r="D247" s="3"/>
    </row>
    <row r="248" spans="4:4" x14ac:dyDescent="0.25">
      <c r="D248" s="3"/>
    </row>
    <row r="249" spans="4:4" x14ac:dyDescent="0.25">
      <c r="D249" s="3"/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81E04"/>
  </sheetPr>
  <dimension ref="A1:CU381"/>
  <sheetViews>
    <sheetView zoomScale="75" zoomScaleNormal="75" workbookViewId="0">
      <selection activeCell="H21" sqref="H21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style="138" customWidth="1"/>
    <col min="5" max="5" width="9.1796875" style="138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6"/>
      <c r="B1" s="6"/>
      <c r="C1" s="6"/>
      <c r="D1" s="126"/>
      <c r="E1" s="126"/>
      <c r="F1" s="6"/>
      <c r="G1" s="6"/>
      <c r="H1" s="6"/>
      <c r="I1" s="6"/>
      <c r="J1" s="6"/>
      <c r="K1" s="6"/>
      <c r="L1" s="6"/>
    </row>
    <row r="2" spans="1:99" ht="14" x14ac:dyDescent="0.3">
      <c r="A2" s="6"/>
      <c r="B2" s="21" t="s">
        <v>263</v>
      </c>
      <c r="C2" s="8"/>
      <c r="D2" s="134"/>
      <c r="E2" s="129"/>
      <c r="F2" s="8"/>
      <c r="G2" s="21" t="s">
        <v>261</v>
      </c>
      <c r="H2" s="8"/>
      <c r="I2" s="8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4.5" thickBot="1" x14ac:dyDescent="0.35">
      <c r="A3" s="6"/>
      <c r="B3" s="45"/>
      <c r="C3" s="5"/>
      <c r="D3" s="129"/>
      <c r="E3" s="129"/>
      <c r="F3" s="5"/>
      <c r="G3" s="4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7.5" customHeight="1" thickTop="1" thickBot="1" x14ac:dyDescent="0.35">
      <c r="A4" s="6"/>
      <c r="B4" s="5"/>
      <c r="C4" s="5"/>
      <c r="D4" s="129"/>
      <c r="E4" s="129"/>
      <c r="F4" s="48"/>
      <c r="G4" s="49"/>
      <c r="H4" s="50"/>
      <c r="I4" s="51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6"/>
      <c r="B5" s="163" t="s">
        <v>18</v>
      </c>
      <c r="C5" s="155" t="s">
        <v>19</v>
      </c>
      <c r="D5" s="130" t="s">
        <v>52</v>
      </c>
      <c r="E5" s="129"/>
      <c r="F5" s="156" t="s">
        <v>36</v>
      </c>
      <c r="G5" s="162" t="s">
        <v>32</v>
      </c>
      <c r="H5" s="157" t="s">
        <v>33</v>
      </c>
      <c r="I5" s="158" t="s">
        <v>38</v>
      </c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6"/>
      <c r="B6" s="10" t="s">
        <v>101</v>
      </c>
      <c r="C6" s="11" t="s">
        <v>53</v>
      </c>
      <c r="D6" s="131"/>
      <c r="E6" s="129"/>
      <c r="F6" s="16">
        <v>1</v>
      </c>
      <c r="G6" s="14" t="s">
        <v>72</v>
      </c>
      <c r="H6" s="15" t="e">
        <f>((D20-D22)/(D6+D7+D8+D9+D10+D11+D12+D13))*100</f>
        <v>#DIV/0!</v>
      </c>
      <c r="I6" s="17">
        <f>IF((D6+D7+D8+D9+D10+D11+D12+D13)=0,0,IF((H6)&lt;=0,0,IF(H6&lt;1.5,1,IF(H6&gt;3,3,2))))</f>
        <v>0</v>
      </c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6"/>
      <c r="B7" s="78" t="s">
        <v>90</v>
      </c>
      <c r="C7" s="77"/>
      <c r="D7" s="131"/>
      <c r="E7" s="129"/>
      <c r="F7" s="16">
        <v>2</v>
      </c>
      <c r="G7" s="14" t="s">
        <v>73</v>
      </c>
      <c r="H7" s="15" t="e">
        <f>((D20-D22)/((D6+D7+D8+D9+D10+D11+D12+D13)-(D14+D15)))*100</f>
        <v>#DIV/0!</v>
      </c>
      <c r="I7" s="17">
        <f>IF(AND((D20-D22)&lt;0,(D6+D7+D8+D9+D10+D11+D12+D13-D14-D15)&lt;0),0,IF(D6+D7+D8+D9+D10+D11+D12+D13-D14-D15&lt;=0,0,IF((H7)&lt;=0,0,IF(H7&lt;1.7,1,IF(H7&gt;4,3,2)))))</f>
        <v>0</v>
      </c>
      <c r="J7" s="5"/>
      <c r="K7" s="5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6"/>
      <c r="B8" s="10" t="s">
        <v>61</v>
      </c>
      <c r="C8" s="11" t="s">
        <v>54</v>
      </c>
      <c r="D8" s="131"/>
      <c r="E8" s="129"/>
      <c r="F8" s="16">
        <v>3</v>
      </c>
      <c r="G8" s="14" t="s">
        <v>17</v>
      </c>
      <c r="H8" s="15" t="e">
        <f>((D14+D15)/(D6+D7+D8+D9+D10+D11+D12+D13))*100</f>
        <v>#DIV/0!</v>
      </c>
      <c r="I8" s="17">
        <f>IF((D6+D7+D8+D9+D10+D11+D12+D13)=0,0,IF((H8)&gt;=100,0,IF(H8&lt;30,3,IF(H8&gt;50,1,2))))</f>
        <v>0</v>
      </c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" x14ac:dyDescent="0.3">
      <c r="A9" s="6"/>
      <c r="B9" s="10" t="s">
        <v>62</v>
      </c>
      <c r="C9" s="11" t="s">
        <v>55</v>
      </c>
      <c r="D9" s="131"/>
      <c r="E9" s="129"/>
      <c r="F9" s="16">
        <v>4</v>
      </c>
      <c r="G9" s="14" t="s">
        <v>85</v>
      </c>
      <c r="H9" s="15" t="e">
        <f>((D6+D7+D8+D9+D10+D11+D12+D13)-(D14+D15))/(D6+D7)</f>
        <v>#DIV/0!</v>
      </c>
      <c r="I9" s="17">
        <f>IF(AND((D6+D7)=0,(D6+D7+D8+D9+D10+D11+D12+D13-D14-D15)&lt;0),0,IF((D6+D7)=0,3,IF((H9)&lt;=0,0,IF(H9&lt;0.51,1,IF(H9&gt;1,3,2)))))</f>
        <v>3</v>
      </c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" x14ac:dyDescent="0.3">
      <c r="A10" s="6"/>
      <c r="B10" s="78" t="s">
        <v>91</v>
      </c>
      <c r="C10" s="77"/>
      <c r="D10" s="131"/>
      <c r="E10" s="129"/>
      <c r="F10" s="16">
        <v>5</v>
      </c>
      <c r="G10" s="14" t="s">
        <v>74</v>
      </c>
      <c r="H10" s="87" t="e">
        <f>D19/D18</f>
        <v>#DIV/0!</v>
      </c>
      <c r="I10" s="17">
        <f>IF(AND(D18&lt;=0,D19&lt;=0),0,IF(D18&lt;=0,0,IF(H10&gt;1,0,IF(H10&lt;0.95,3,IF(H10&gt;0.99,1,2)))))</f>
        <v>0</v>
      </c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6"/>
      <c r="B11" s="10" t="s">
        <v>63</v>
      </c>
      <c r="C11" s="11" t="s">
        <v>56</v>
      </c>
      <c r="D11" s="131"/>
      <c r="E11" s="129"/>
      <c r="F11" s="16">
        <v>6</v>
      </c>
      <c r="G11" s="14" t="s">
        <v>75</v>
      </c>
      <c r="H11" s="15" t="e">
        <f>(D11/D18)*360</f>
        <v>#DIV/0!</v>
      </c>
      <c r="I11" s="17">
        <f>IF(AND(D18&lt;=0,D11&lt;=0),1,IF(D18&lt;=0,1,IF(D11&lt;=0,1,IF(H11&lt;40,3,IF(H11&gt;70,1,2)))))</f>
        <v>1</v>
      </c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" x14ac:dyDescent="0.3">
      <c r="A12" s="6"/>
      <c r="B12" s="10" t="s">
        <v>205</v>
      </c>
      <c r="C12" s="11" t="s">
        <v>57</v>
      </c>
      <c r="D12" s="131"/>
      <c r="E12" s="129"/>
      <c r="F12" s="16">
        <v>7</v>
      </c>
      <c r="G12" s="14" t="s">
        <v>76</v>
      </c>
      <c r="H12" s="15" t="e">
        <f>D18/(D6+D7+D8+D9+D10+D11+D12+D13)</f>
        <v>#DIV/0!</v>
      </c>
      <c r="I12" s="17">
        <f>IF(AND(D18&lt;=0,(D6+D7+D8+D9+D10+D11+D12+D13)&lt;=0),1,IF((D6+D7+D8+D9+D10+D11+D12+D13)&lt;=0,1,IF(H12&lt;0.3,1,IF(H12&gt;1,3,2))))</f>
        <v>1</v>
      </c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6"/>
      <c r="B13" s="10" t="s">
        <v>89</v>
      </c>
      <c r="C13" s="11" t="s">
        <v>58</v>
      </c>
      <c r="D13" s="131"/>
      <c r="E13" s="129"/>
      <c r="F13" s="16">
        <v>8</v>
      </c>
      <c r="G13" s="14" t="s">
        <v>106</v>
      </c>
      <c r="H13" s="15" t="e">
        <f>(D12+D8+D9+D10)/D14</f>
        <v>#DIV/0!</v>
      </c>
      <c r="I13" s="17">
        <f>IF(AND(D14&lt;=0,(D12+D8+D9+D10)&lt;=0),1,IF(D14&lt;=0,3,IF(H13&lt;0.7,1,IF(H13&gt;1.5,3,2))))</f>
        <v>1</v>
      </c>
      <c r="J13" s="5"/>
      <c r="K13" s="5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6"/>
      <c r="B14" s="10" t="s">
        <v>110</v>
      </c>
      <c r="C14" s="11" t="s">
        <v>59</v>
      </c>
      <c r="D14" s="131"/>
      <c r="E14" s="129"/>
      <c r="F14" s="16">
        <v>9</v>
      </c>
      <c r="G14" s="14" t="s">
        <v>77</v>
      </c>
      <c r="H14" s="15" t="e">
        <f>(D14+D15)/D20</f>
        <v>#DIV/0!</v>
      </c>
      <c r="I14" s="17">
        <f>IF(AND((D14+D15)=0,D20&gt;0),3,IF(D20&lt;=0,0,IF(H14&gt;7,1,IF(H14&lt;0,0,IF(H14&lt;5,3,2)))))</f>
        <v>0</v>
      </c>
      <c r="J14" s="5"/>
      <c r="K14" s="5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6"/>
      <c r="B15" s="12" t="s">
        <v>3</v>
      </c>
      <c r="C15" s="13" t="s">
        <v>60</v>
      </c>
      <c r="D15" s="133"/>
      <c r="E15" s="129"/>
      <c r="F15" s="83">
        <v>10</v>
      </c>
      <c r="G15" s="84" t="s">
        <v>105</v>
      </c>
      <c r="H15" s="85" t="e">
        <f>(((D6+D7+D10+D13)-('2019-DE'!D6+'2019-DE'!D7+'2019-DE'!D10+'2019-DE'!D13)+D22)/('2019-DE'!D6+'2019-DE'!D7+'2019-DE'!D10+'2019-DE'!D13))*100</f>
        <v>#DIV/0!</v>
      </c>
      <c r="I15" s="86">
        <f>IF(AND((D6+D7+D10+D13)=0,D22=0,('2019-DE'!D6+'2019-DE'!D7+'2019-DE'!D10+'2019-DE'!D13)=0),0, IF(('2019-DE'!D6+'2019-DE'!D7+'2019-DE'!D10+'2019-DE'!D13)=0,3, IF(H15&lt;=0,0, IF(H15&lt;2.51,1, IF(H15&gt;5,3,2)))))</f>
        <v>0</v>
      </c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" thickTop="1" thickBot="1" x14ac:dyDescent="0.35">
      <c r="A16" s="6"/>
      <c r="B16" s="5"/>
      <c r="C16" s="22"/>
      <c r="D16" s="143"/>
      <c r="E16" s="129"/>
      <c r="F16" s="18" t="s">
        <v>39</v>
      </c>
      <c r="G16" s="19" t="s">
        <v>262</v>
      </c>
      <c r="H16" s="19"/>
      <c r="I16" s="20">
        <f>SUM(I6:I15)</f>
        <v>6</v>
      </c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7.5" thickTop="1" x14ac:dyDescent="0.3">
      <c r="A17" s="6"/>
      <c r="B17" s="163" t="s">
        <v>18</v>
      </c>
      <c r="C17" s="155" t="s">
        <v>19</v>
      </c>
      <c r="D17" s="130" t="s">
        <v>64</v>
      </c>
      <c r="E17" s="129"/>
      <c r="F17" s="5"/>
      <c r="G17" s="5"/>
      <c r="H17" s="5"/>
      <c r="I17" s="5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5" thickBot="1" x14ac:dyDescent="0.35">
      <c r="A18" s="6"/>
      <c r="B18" s="10" t="s">
        <v>94</v>
      </c>
      <c r="C18" s="11" t="s">
        <v>65</v>
      </c>
      <c r="D18" s="131"/>
      <c r="E18" s="129"/>
      <c r="F18" s="5"/>
      <c r="G18" s="5"/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6"/>
      <c r="B19" s="10" t="s">
        <v>95</v>
      </c>
      <c r="C19" s="11" t="s">
        <v>66</v>
      </c>
      <c r="D19" s="131"/>
      <c r="E19" s="129"/>
      <c r="F19" s="6"/>
      <c r="G19" s="28" t="s">
        <v>70</v>
      </c>
      <c r="H19" s="29"/>
      <c r="I19" s="6"/>
      <c r="J19" s="6"/>
      <c r="K19" s="6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5" thickBot="1" x14ac:dyDescent="0.35">
      <c r="A20" s="6"/>
      <c r="B20" s="12" t="s">
        <v>108</v>
      </c>
      <c r="C20" s="13" t="s">
        <v>37</v>
      </c>
      <c r="D20" s="133"/>
      <c r="E20" s="129"/>
      <c r="F20" s="6"/>
      <c r="G20" s="30" t="s">
        <v>86</v>
      </c>
      <c r="H20" s="31"/>
      <c r="I20" s="6"/>
      <c r="J20" s="6"/>
      <c r="K20" s="6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5">
      <c r="A21" s="6"/>
      <c r="B21" s="5"/>
      <c r="C21" s="22"/>
      <c r="D21" s="143"/>
      <c r="E21" s="129"/>
      <c r="F21" s="5"/>
      <c r="G21" s="32" t="s">
        <v>87</v>
      </c>
      <c r="H21" s="33"/>
      <c r="I21" s="27"/>
      <c r="J21" s="27"/>
      <c r="K21" s="6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5">
      <c r="A22" s="6"/>
      <c r="B22" s="24" t="s">
        <v>67</v>
      </c>
      <c r="C22" s="25" t="s">
        <v>68</v>
      </c>
      <c r="D22" s="144"/>
      <c r="E22" s="129"/>
      <c r="F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5" thickTop="1" x14ac:dyDescent="0.3">
      <c r="A23" s="6"/>
      <c r="E23" s="129"/>
      <c r="F23" s="5"/>
      <c r="G23" s="28" t="s">
        <v>69</v>
      </c>
      <c r="H23" s="34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6"/>
      <c r="E24" s="129"/>
      <c r="F24" s="5"/>
      <c r="G24" s="30" t="s">
        <v>259</v>
      </c>
      <c r="H24" s="35"/>
      <c r="I24" s="26"/>
      <c r="J24" s="5"/>
      <c r="K24" s="23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5" thickBot="1" x14ac:dyDescent="0.35">
      <c r="A25" s="6"/>
      <c r="B25" s="5"/>
      <c r="C25" s="22"/>
      <c r="D25" s="143"/>
      <c r="E25" s="129"/>
      <c r="F25" s="5"/>
      <c r="G25" s="32" t="s">
        <v>260</v>
      </c>
      <c r="H25" s="36"/>
      <c r="I25" s="26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5" thickBot="1" x14ac:dyDescent="0.35">
      <c r="A26" s="6"/>
      <c r="B26" s="5"/>
      <c r="C26" s="22"/>
      <c r="D26" s="143"/>
      <c r="E26" s="129"/>
      <c r="F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5" thickBot="1" x14ac:dyDescent="0.35">
      <c r="A27" s="6"/>
      <c r="B27" s="5"/>
      <c r="C27" s="22"/>
      <c r="D27" s="143"/>
      <c r="E27" s="129"/>
      <c r="F27" s="5"/>
      <c r="G27" s="37" t="s">
        <v>71</v>
      </c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6"/>
      <c r="B28" s="5"/>
      <c r="C28" s="22"/>
      <c r="D28" s="143"/>
      <c r="E28" s="129"/>
      <c r="F28" s="5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6"/>
      <c r="B29" s="5"/>
      <c r="C29" s="22"/>
      <c r="D29" s="143"/>
      <c r="E29" s="129"/>
      <c r="F29" s="5"/>
      <c r="G29" s="5" t="s">
        <v>92</v>
      </c>
      <c r="H29" s="5"/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6"/>
      <c r="B30" s="5"/>
      <c r="C30" s="22"/>
      <c r="D30" s="137"/>
      <c r="E30" s="129"/>
      <c r="F30" s="5"/>
      <c r="G30" s="5" t="s">
        <v>93</v>
      </c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A31" s="6"/>
      <c r="B31" s="5"/>
      <c r="C31" s="22"/>
      <c r="D31" s="137"/>
      <c r="E31" s="129"/>
      <c r="F31" s="5"/>
      <c r="G31" s="5"/>
      <c r="H31" s="5"/>
      <c r="I31" s="5"/>
      <c r="J31" s="5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A32" s="6"/>
      <c r="B32" s="5"/>
      <c r="C32" s="22"/>
      <c r="D32" s="137"/>
      <c r="E32" s="129"/>
      <c r="F32" s="5"/>
      <c r="G32" s="5"/>
      <c r="H32" s="5"/>
      <c r="I32" s="5"/>
      <c r="J32" s="5"/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" x14ac:dyDescent="0.3">
      <c r="A33" s="6"/>
      <c r="B33" s="5"/>
      <c r="C33" s="22"/>
      <c r="D33" s="137"/>
      <c r="E33" s="129"/>
      <c r="F33" s="5"/>
      <c r="G33" s="5"/>
      <c r="H33" s="5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" x14ac:dyDescent="0.3">
      <c r="A34" s="6"/>
      <c r="B34" s="5"/>
      <c r="C34" s="22"/>
      <c r="D34" s="137"/>
      <c r="E34" s="129"/>
      <c r="F34" s="5"/>
      <c r="G34" s="5"/>
      <c r="H34" s="5"/>
      <c r="I34" s="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" x14ac:dyDescent="0.3">
      <c r="A35" s="6"/>
      <c r="B35" s="5"/>
      <c r="C35" s="22"/>
      <c r="D35" s="137"/>
      <c r="E35" s="129"/>
      <c r="F35" s="5"/>
      <c r="G35" s="5"/>
      <c r="H35" s="5"/>
      <c r="I35" s="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" x14ac:dyDescent="0.3">
      <c r="A36" s="6"/>
      <c r="B36" s="5"/>
      <c r="C36" s="22"/>
      <c r="D36" s="137"/>
      <c r="E36" s="129"/>
      <c r="F36" s="5"/>
      <c r="G36" s="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" x14ac:dyDescent="0.3">
      <c r="A37" s="6"/>
      <c r="B37" s="5"/>
      <c r="C37" s="22"/>
      <c r="D37" s="137"/>
      <c r="E37" s="129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" x14ac:dyDescent="0.3">
      <c r="A38" s="6"/>
      <c r="B38" s="5"/>
      <c r="C38" s="22"/>
      <c r="D38" s="137"/>
      <c r="E38" s="129"/>
      <c r="F38" s="5"/>
      <c r="G38" s="5"/>
      <c r="H38" s="5"/>
      <c r="I38" s="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" x14ac:dyDescent="0.3">
      <c r="A39" s="6"/>
      <c r="B39" s="5"/>
      <c r="C39" s="22"/>
      <c r="D39" s="137"/>
      <c r="E39" s="129"/>
      <c r="F39" s="5"/>
      <c r="G39" s="5"/>
      <c r="H39" s="5"/>
      <c r="I39" s="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" x14ac:dyDescent="0.3">
      <c r="A40" s="6"/>
      <c r="B40" s="5"/>
      <c r="C40" s="9"/>
      <c r="D40" s="129"/>
      <c r="E40" s="129"/>
      <c r="F40" s="5"/>
      <c r="G40" s="5"/>
      <c r="H40" s="5"/>
      <c r="I40" s="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" x14ac:dyDescent="0.3">
      <c r="A41" s="6"/>
      <c r="B41" s="5"/>
      <c r="C41" s="9"/>
      <c r="D41" s="129"/>
      <c r="E41" s="129"/>
      <c r="F41" s="5"/>
      <c r="G41" s="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" x14ac:dyDescent="0.3">
      <c r="A42" s="6"/>
      <c r="B42" s="5"/>
      <c r="C42" s="9"/>
      <c r="D42" s="129"/>
      <c r="E42" s="129"/>
      <c r="F42" s="5"/>
      <c r="G42" s="5"/>
      <c r="H42" s="5"/>
      <c r="I42" s="5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" x14ac:dyDescent="0.3">
      <c r="B43" s="1"/>
      <c r="C43" s="2"/>
      <c r="D43" s="139"/>
      <c r="E43" s="1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" x14ac:dyDescent="0.3">
      <c r="B44" s="1"/>
      <c r="C44" s="2"/>
      <c r="D44" s="139"/>
      <c r="E44" s="1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" x14ac:dyDescent="0.3">
      <c r="B45" s="1"/>
      <c r="C45" s="2"/>
      <c r="D45" s="139"/>
      <c r="E45" s="1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" x14ac:dyDescent="0.3">
      <c r="B46" s="1"/>
      <c r="C46" s="2"/>
      <c r="D46" s="139"/>
      <c r="E46" s="1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" x14ac:dyDescent="0.3">
      <c r="B47" s="1"/>
      <c r="C47" s="2"/>
      <c r="D47" s="139"/>
      <c r="E47" s="1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" x14ac:dyDescent="0.3">
      <c r="B48" s="1"/>
      <c r="C48" s="2"/>
      <c r="D48" s="139"/>
      <c r="E48" s="1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2"/>
      <c r="D49" s="139"/>
      <c r="E49" s="1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2"/>
      <c r="D50" s="139"/>
      <c r="E50" s="1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2"/>
      <c r="D51" s="139"/>
      <c r="E51" s="1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2"/>
      <c r="D52" s="139"/>
      <c r="E52" s="1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2"/>
      <c r="D53" s="139"/>
      <c r="E53" s="13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2"/>
      <c r="D54" s="139"/>
      <c r="E54" s="13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2"/>
      <c r="D55" s="139"/>
      <c r="E55" s="1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2"/>
      <c r="D56" s="139"/>
      <c r="E56" s="13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2"/>
      <c r="D57" s="139"/>
      <c r="E57" s="13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2"/>
      <c r="D58" s="139"/>
      <c r="E58" s="13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2"/>
      <c r="D59" s="139"/>
      <c r="E59" s="13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2"/>
      <c r="D60" s="139"/>
      <c r="E60" s="13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2"/>
      <c r="D61" s="139"/>
      <c r="E61" s="13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2"/>
      <c r="D62" s="139"/>
      <c r="E62" s="13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2"/>
      <c r="D63" s="139"/>
      <c r="E63" s="13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2"/>
      <c r="D64" s="139"/>
      <c r="E64" s="13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2"/>
      <c r="D65" s="139"/>
      <c r="E65" s="13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2"/>
      <c r="D66" s="139"/>
      <c r="E66" s="13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2"/>
      <c r="D67" s="139"/>
      <c r="E67" s="13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2"/>
      <c r="D68" s="139"/>
      <c r="E68" s="13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2"/>
      <c r="D69" s="139"/>
      <c r="E69" s="13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2"/>
      <c r="D70" s="139"/>
      <c r="E70" s="13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2"/>
      <c r="D71" s="139"/>
      <c r="E71" s="13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2"/>
      <c r="D72" s="139"/>
      <c r="E72" s="13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2"/>
      <c r="D73" s="139"/>
      <c r="E73" s="13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2"/>
      <c r="D74" s="139"/>
      <c r="E74" s="13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2"/>
      <c r="D75" s="139"/>
      <c r="E75" s="13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2"/>
      <c r="D76" s="139"/>
      <c r="E76" s="13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2"/>
      <c r="D77" s="139"/>
      <c r="E77" s="13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2"/>
      <c r="D78" s="139"/>
      <c r="E78" s="13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2"/>
      <c r="D79" s="139"/>
      <c r="E79" s="13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2"/>
      <c r="D80" s="139"/>
      <c r="E80" s="1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2"/>
      <c r="D81" s="139"/>
      <c r="E81" s="13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2"/>
      <c r="D82" s="139"/>
      <c r="E82" s="13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2"/>
      <c r="D83" s="139"/>
      <c r="E83" s="13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2"/>
      <c r="D84" s="139"/>
      <c r="E84" s="13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2"/>
      <c r="D85" s="139"/>
      <c r="E85" s="13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2"/>
      <c r="D86" s="139"/>
      <c r="E86" s="13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2"/>
      <c r="D87" s="139"/>
      <c r="E87" s="13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2"/>
      <c r="D88" s="139"/>
      <c r="E88" s="13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2"/>
      <c r="D89" s="139"/>
      <c r="E89" s="13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2"/>
      <c r="D90" s="139"/>
      <c r="E90" s="13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2"/>
      <c r="D91" s="139"/>
      <c r="E91" s="13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2"/>
      <c r="D92" s="139"/>
      <c r="E92" s="13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2"/>
      <c r="D93" s="139"/>
      <c r="E93" s="13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2"/>
      <c r="D94" s="139"/>
      <c r="E94" s="13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2"/>
      <c r="D95" s="139"/>
      <c r="E95" s="13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2"/>
      <c r="D96" s="139"/>
      <c r="E96" s="13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2"/>
      <c r="D97" s="139"/>
      <c r="E97" s="13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2"/>
      <c r="D98" s="139"/>
      <c r="E98" s="13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2"/>
      <c r="D99" s="139"/>
      <c r="E99" s="13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2"/>
      <c r="D100" s="139"/>
      <c r="E100" s="13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2"/>
      <c r="D101" s="139"/>
      <c r="E101" s="13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2"/>
      <c r="D102" s="139"/>
      <c r="E102" s="13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2"/>
      <c r="D103" s="139"/>
      <c r="E103" s="13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2"/>
      <c r="D104" s="139"/>
      <c r="E104" s="13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2"/>
      <c r="D105" s="139"/>
      <c r="E105" s="13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2"/>
      <c r="D106" s="139"/>
      <c r="E106" s="13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2"/>
      <c r="D107" s="139"/>
      <c r="E107" s="13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2"/>
      <c r="D108" s="139"/>
      <c r="E108" s="13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2"/>
      <c r="D109" s="139"/>
      <c r="E109" s="13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2"/>
      <c r="D110" s="139"/>
      <c r="E110" s="13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2"/>
      <c r="D111" s="139"/>
      <c r="E111" s="13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2"/>
      <c r="D112" s="139"/>
      <c r="E112" s="13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2"/>
      <c r="D113" s="139"/>
      <c r="E113" s="13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2"/>
      <c r="D114" s="139"/>
      <c r="E114" s="13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2"/>
      <c r="D115" s="139"/>
      <c r="E115" s="13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2"/>
      <c r="D116" s="139"/>
      <c r="E116" s="13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2"/>
      <c r="D117" s="139"/>
      <c r="E117" s="13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2"/>
      <c r="D118" s="139"/>
      <c r="E118" s="13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2"/>
      <c r="D119" s="139"/>
      <c r="E119" s="13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2"/>
      <c r="D120" s="139"/>
      <c r="E120" s="13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2"/>
      <c r="D121" s="139"/>
      <c r="E121" s="13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2"/>
      <c r="D122" s="139"/>
      <c r="E122" s="13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2"/>
      <c r="D123" s="139"/>
      <c r="E123" s="13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2"/>
      <c r="D124" s="139"/>
      <c r="E124" s="13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2"/>
      <c r="D125" s="139"/>
      <c r="E125" s="13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2"/>
      <c r="D126" s="139"/>
      <c r="E126" s="13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2"/>
      <c r="D127" s="139"/>
      <c r="E127" s="13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2"/>
      <c r="D128" s="139"/>
      <c r="E128" s="13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2"/>
      <c r="D129" s="139"/>
      <c r="E129" s="13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2"/>
      <c r="D130" s="139"/>
      <c r="E130" s="13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2"/>
      <c r="D131" s="139"/>
      <c r="E131" s="13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2"/>
      <c r="D132" s="139"/>
      <c r="E132" s="13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2"/>
      <c r="D133" s="139"/>
      <c r="E133" s="13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2"/>
      <c r="D134" s="139"/>
      <c r="E134" s="13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2"/>
      <c r="D135" s="139"/>
      <c r="E135" s="13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2"/>
      <c r="D136" s="139"/>
      <c r="E136" s="13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2"/>
      <c r="D137" s="139"/>
      <c r="E137" s="13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2"/>
      <c r="D138" s="139"/>
      <c r="E138" s="13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2"/>
      <c r="D139" s="139"/>
      <c r="E139" s="13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2"/>
      <c r="D140" s="139"/>
      <c r="E140" s="13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2"/>
      <c r="D141" s="139"/>
      <c r="E141" s="13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2"/>
      <c r="D142" s="139"/>
      <c r="E142" s="13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2"/>
      <c r="D143" s="139"/>
      <c r="E143" s="13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2"/>
      <c r="D144" s="139"/>
      <c r="E144" s="13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2"/>
      <c r="D145" s="139"/>
      <c r="E145" s="13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2"/>
      <c r="D146" s="139"/>
      <c r="E146" s="13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2"/>
      <c r="D147" s="139"/>
      <c r="E147" s="13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2"/>
      <c r="D148" s="139"/>
      <c r="E148" s="13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2"/>
      <c r="D149" s="139"/>
      <c r="E149" s="13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2"/>
      <c r="D150" s="139"/>
      <c r="E150" s="13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2"/>
      <c r="D151" s="139"/>
      <c r="E151" s="13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2"/>
      <c r="D152" s="139"/>
      <c r="E152" s="13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2"/>
      <c r="D153" s="139"/>
      <c r="E153" s="13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2"/>
      <c r="D154" s="139"/>
      <c r="E154" s="13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2"/>
      <c r="D155" s="139"/>
      <c r="E155" s="13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2"/>
      <c r="D156" s="139"/>
      <c r="E156" s="13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2"/>
      <c r="D157" s="139"/>
      <c r="E157" s="13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2"/>
      <c r="D158" s="139"/>
      <c r="E158" s="13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2"/>
      <c r="D159" s="139"/>
      <c r="E159" s="13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2"/>
      <c r="D160" s="139"/>
      <c r="E160" s="13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2"/>
      <c r="D161" s="139"/>
      <c r="E161" s="13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2"/>
      <c r="D162" s="139"/>
      <c r="E162" s="13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2"/>
      <c r="D163" s="139"/>
      <c r="E163" s="13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2"/>
      <c r="D164" s="139"/>
      <c r="E164" s="13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2"/>
      <c r="D165" s="139"/>
      <c r="E165" s="13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2"/>
      <c r="D166" s="139"/>
      <c r="E166" s="13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2"/>
      <c r="D167" s="139"/>
      <c r="E167" s="13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2"/>
      <c r="D168" s="139"/>
      <c r="E168" s="13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2"/>
      <c r="D169" s="139"/>
      <c r="E169" s="13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2"/>
      <c r="D170" s="139"/>
      <c r="E170" s="13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2"/>
      <c r="D171" s="139"/>
      <c r="E171" s="13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2"/>
      <c r="D172" s="139"/>
      <c r="E172" s="13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2"/>
      <c r="D173" s="139"/>
      <c r="E173" s="13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2"/>
      <c r="D174" s="139"/>
      <c r="E174" s="13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2"/>
      <c r="D175" s="139"/>
      <c r="E175" s="13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2"/>
      <c r="D176" s="139"/>
      <c r="E176" s="13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2"/>
      <c r="D177" s="139"/>
      <c r="E177" s="13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2"/>
      <c r="D178" s="139"/>
      <c r="E178" s="13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2"/>
      <c r="D179" s="139"/>
      <c r="E179" s="13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2"/>
      <c r="D180" s="139"/>
      <c r="E180" s="13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2"/>
      <c r="D181" s="139"/>
      <c r="E181" s="13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2"/>
      <c r="D182" s="139"/>
      <c r="E182" s="13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2"/>
      <c r="D183" s="139"/>
      <c r="E183" s="13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2"/>
      <c r="D184" s="139"/>
      <c r="E184" s="13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2"/>
      <c r="D185" s="139"/>
      <c r="E185" s="13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2"/>
      <c r="D186" s="139"/>
      <c r="E186" s="13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2"/>
      <c r="D187" s="139"/>
      <c r="E187" s="13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2"/>
      <c r="D188" s="139"/>
      <c r="E188" s="13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2"/>
      <c r="D189" s="139"/>
      <c r="E189" s="13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2"/>
      <c r="D190" s="139"/>
      <c r="E190" s="13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2"/>
      <c r="D191" s="139"/>
      <c r="E191" s="13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2"/>
      <c r="D192" s="139"/>
      <c r="E192" s="13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2"/>
      <c r="D193" s="139"/>
      <c r="E193" s="13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2"/>
      <c r="D194" s="139"/>
      <c r="E194" s="13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2"/>
      <c r="D195" s="139"/>
      <c r="E195" s="13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2"/>
      <c r="D196" s="139"/>
      <c r="E196" s="13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2"/>
      <c r="D197" s="139"/>
      <c r="E197" s="13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2"/>
      <c r="D198" s="139"/>
      <c r="E198" s="13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2"/>
      <c r="D199" s="139"/>
      <c r="E199" s="13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2"/>
      <c r="D200" s="139"/>
      <c r="E200" s="13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2"/>
      <c r="D201" s="139"/>
      <c r="E201" s="13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2"/>
      <c r="D202" s="139"/>
      <c r="E202" s="13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2"/>
      <c r="D203" s="139"/>
      <c r="E203" s="13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2"/>
      <c r="D204" s="139"/>
      <c r="E204" s="13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2"/>
      <c r="D205" s="139"/>
      <c r="E205" s="13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2"/>
      <c r="D206" s="139"/>
      <c r="E206" s="13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2"/>
      <c r="D207" s="139"/>
      <c r="E207" s="13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2"/>
      <c r="D208" s="139"/>
      <c r="E208" s="1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2"/>
      <c r="D209" s="139"/>
      <c r="E209" s="13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2"/>
      <c r="D210" s="139"/>
      <c r="E210" s="13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2"/>
      <c r="D211" s="139"/>
      <c r="E211" s="1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2"/>
      <c r="D212" s="139"/>
      <c r="E212" s="13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2"/>
      <c r="D213" s="139"/>
      <c r="E213" s="13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2"/>
      <c r="D214" s="139"/>
      <c r="E214" s="13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2"/>
      <c r="D215" s="139"/>
      <c r="E215" s="13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2"/>
      <c r="D216" s="139"/>
      <c r="E216" s="13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2"/>
      <c r="D217" s="139"/>
      <c r="E217" s="13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2"/>
      <c r="D218" s="139"/>
      <c r="E218" s="13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2"/>
      <c r="D219" s="139"/>
      <c r="E219" s="13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2"/>
      <c r="D220" s="139"/>
      <c r="E220" s="13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2"/>
      <c r="D221" s="139"/>
      <c r="E221" s="13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2"/>
      <c r="D222" s="139"/>
      <c r="E222" s="13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2"/>
      <c r="D223" s="139"/>
      <c r="E223" s="13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2"/>
      <c r="D224" s="139"/>
      <c r="E224" s="13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2"/>
      <c r="D225" s="139"/>
      <c r="E225" s="13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2"/>
      <c r="D226" s="139"/>
      <c r="E226" s="13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2"/>
      <c r="D227" s="139"/>
      <c r="E227" s="13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2"/>
      <c r="D228" s="139"/>
      <c r="E228" s="13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2"/>
      <c r="D229" s="139"/>
      <c r="E229" s="13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2"/>
      <c r="D230" s="139"/>
      <c r="E230" s="13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2"/>
      <c r="D231" s="139"/>
      <c r="E231" s="13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2"/>
      <c r="D232" s="139"/>
      <c r="E232" s="13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2"/>
      <c r="D233" s="139"/>
      <c r="E233" s="13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2"/>
      <c r="D234" s="139"/>
      <c r="E234" s="13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2"/>
      <c r="D235" s="139"/>
      <c r="E235" s="13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2"/>
      <c r="D236" s="139"/>
      <c r="E236" s="13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2"/>
      <c r="D237" s="139"/>
      <c r="E237" s="13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2"/>
      <c r="D238" s="139"/>
      <c r="E238" s="13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2"/>
      <c r="D239" s="139"/>
      <c r="E239" s="13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2"/>
      <c r="D240" s="139"/>
      <c r="E240" s="13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2"/>
      <c r="D241" s="139"/>
      <c r="E241" s="13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2"/>
      <c r="D242" s="139"/>
      <c r="E242" s="13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" x14ac:dyDescent="0.3">
      <c r="B243" s="1"/>
      <c r="C243" s="2"/>
      <c r="D243" s="139"/>
      <c r="E243" s="13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" x14ac:dyDescent="0.3">
      <c r="B244" s="1"/>
      <c r="C244" s="2"/>
      <c r="D244" s="139"/>
      <c r="E244" s="13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" x14ac:dyDescent="0.3">
      <c r="B245" s="1"/>
      <c r="C245" s="2"/>
      <c r="D245" s="139"/>
      <c r="E245" s="13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" x14ac:dyDescent="0.3">
      <c r="B246" s="1"/>
      <c r="C246" s="2"/>
      <c r="D246" s="139"/>
      <c r="E246" s="13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" x14ac:dyDescent="0.3">
      <c r="B247" s="1"/>
      <c r="C247" s="2"/>
      <c r="D247" s="139"/>
      <c r="E247" s="13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" x14ac:dyDescent="0.3">
      <c r="B248" s="1"/>
      <c r="C248" s="2"/>
      <c r="D248" s="139"/>
      <c r="E248" s="13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" x14ac:dyDescent="0.3">
      <c r="B249" s="1"/>
      <c r="C249" s="2"/>
      <c r="D249" s="139"/>
      <c r="E249" s="13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" x14ac:dyDescent="0.3">
      <c r="B250" s="1"/>
      <c r="C250" s="2"/>
      <c r="D250" s="139"/>
      <c r="E250" s="13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" x14ac:dyDescent="0.3">
      <c r="B251" s="1"/>
      <c r="C251" s="2"/>
      <c r="D251" s="139"/>
      <c r="E251" s="13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" x14ac:dyDescent="0.3">
      <c r="B252" s="1"/>
      <c r="C252" s="2"/>
      <c r="D252" s="139"/>
      <c r="E252" s="13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" x14ac:dyDescent="0.3">
      <c r="B253" s="1"/>
      <c r="C253" s="2"/>
      <c r="D253" s="139"/>
      <c r="E253" s="13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" x14ac:dyDescent="0.3">
      <c r="B254" s="1"/>
      <c r="C254" s="2"/>
      <c r="D254" s="139"/>
      <c r="E254" s="13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3"/>
    </row>
    <row r="256" spans="2:99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  <row r="370" spans="3:3" x14ac:dyDescent="0.25">
      <c r="C370" s="3"/>
    </row>
    <row r="371" spans="3:3" x14ac:dyDescent="0.25">
      <c r="C371" s="3"/>
    </row>
    <row r="372" spans="3:3" x14ac:dyDescent="0.25">
      <c r="C372" s="3"/>
    </row>
    <row r="373" spans="3:3" x14ac:dyDescent="0.25">
      <c r="C373" s="3"/>
    </row>
    <row r="374" spans="3:3" x14ac:dyDescent="0.25">
      <c r="C374" s="3"/>
    </row>
    <row r="375" spans="3:3" x14ac:dyDescent="0.25">
      <c r="C375" s="3"/>
    </row>
    <row r="376" spans="3:3" x14ac:dyDescent="0.25">
      <c r="C376" s="3"/>
    </row>
    <row r="377" spans="3:3" x14ac:dyDescent="0.25">
      <c r="C377" s="3"/>
    </row>
    <row r="378" spans="3:3" x14ac:dyDescent="0.25">
      <c r="C378" s="3"/>
    </row>
    <row r="379" spans="3:3" x14ac:dyDescent="0.25">
      <c r="C379" s="3"/>
    </row>
    <row r="380" spans="3:3" x14ac:dyDescent="0.25">
      <c r="C380" s="3"/>
    </row>
    <row r="381" spans="3:3" x14ac:dyDescent="0.25">
      <c r="C381" s="3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81E04"/>
  </sheetPr>
  <dimension ref="A1:CU381"/>
  <sheetViews>
    <sheetView zoomScale="75" zoomScaleNormal="75" workbookViewId="0">
      <selection activeCell="G45" sqref="G45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style="138" customWidth="1"/>
    <col min="5" max="5" width="9.1796875" style="138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6"/>
      <c r="B1" s="6"/>
      <c r="C1" s="6"/>
      <c r="D1" s="126"/>
      <c r="E1" s="126"/>
      <c r="F1" s="6"/>
      <c r="G1" s="6"/>
      <c r="H1" s="6"/>
      <c r="I1" s="6"/>
      <c r="J1" s="6"/>
      <c r="K1" s="6"/>
      <c r="L1" s="6"/>
    </row>
    <row r="2" spans="1:99" ht="14" x14ac:dyDescent="0.3">
      <c r="A2" s="6"/>
      <c r="B2" s="21" t="s">
        <v>245</v>
      </c>
      <c r="C2" s="8"/>
      <c r="D2" s="134"/>
      <c r="E2" s="129"/>
      <c r="F2" s="8"/>
      <c r="G2" s="21" t="s">
        <v>243</v>
      </c>
      <c r="H2" s="8"/>
      <c r="I2" s="8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4.5" thickBot="1" x14ac:dyDescent="0.35">
      <c r="A3" s="6"/>
      <c r="B3" s="45"/>
      <c r="C3" s="5"/>
      <c r="D3" s="129"/>
      <c r="E3" s="129"/>
      <c r="F3" s="5"/>
      <c r="G3" s="4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7.5" customHeight="1" thickTop="1" thickBot="1" x14ac:dyDescent="0.35">
      <c r="A4" s="6"/>
      <c r="B4" s="5"/>
      <c r="C4" s="5"/>
      <c r="D4" s="129"/>
      <c r="E4" s="129"/>
      <c r="F4" s="48"/>
      <c r="G4" s="49"/>
      <c r="H4" s="50"/>
      <c r="I4" s="51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6"/>
      <c r="B5" s="163" t="s">
        <v>18</v>
      </c>
      <c r="C5" s="155" t="s">
        <v>19</v>
      </c>
      <c r="D5" s="130" t="s">
        <v>52</v>
      </c>
      <c r="E5" s="129"/>
      <c r="F5" s="156" t="s">
        <v>36</v>
      </c>
      <c r="G5" s="162" t="s">
        <v>32</v>
      </c>
      <c r="H5" s="157" t="s">
        <v>33</v>
      </c>
      <c r="I5" s="158" t="s">
        <v>38</v>
      </c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6"/>
      <c r="B6" s="10" t="s">
        <v>101</v>
      </c>
      <c r="C6" s="11" t="s">
        <v>53</v>
      </c>
      <c r="D6" s="131"/>
      <c r="E6" s="129"/>
      <c r="F6" s="16">
        <v>1</v>
      </c>
      <c r="G6" s="14" t="s">
        <v>72</v>
      </c>
      <c r="H6" s="15" t="e">
        <f>((D20-D22)/(D6+D7+D8+D9+D10+D11+D12+D13))*100</f>
        <v>#DIV/0!</v>
      </c>
      <c r="I6" s="17">
        <f>IF((D6+D7+D8+D9+D10+D11+D12+D13)=0,0,IF((H6)&lt;=0,0,IF(H6&lt;1.5,1,IF(H6&gt;3,3,2))))</f>
        <v>0</v>
      </c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6"/>
      <c r="B7" s="78" t="s">
        <v>90</v>
      </c>
      <c r="C7" s="77"/>
      <c r="D7" s="131"/>
      <c r="E7" s="129"/>
      <c r="F7" s="16">
        <v>2</v>
      </c>
      <c r="G7" s="14" t="s">
        <v>73</v>
      </c>
      <c r="H7" s="15" t="e">
        <f>((D20-D22)/((D6+D7+D8+D9+D10+D11+D12+D13)-(D14+D15)))*100</f>
        <v>#DIV/0!</v>
      </c>
      <c r="I7" s="17">
        <f>IF(AND((D20-D22)&lt;0,(D6+D7+D8+D9+D10+D11+D12+D13-D14-D15)&lt;0),0,IF(D6+D7+D8+D9+D10+D11+D12+D13-D14-D15&lt;=0,0,IF((H7)&lt;=0,0,IF(H7&lt;1.7,1,IF(H7&gt;4,3,2)))))</f>
        <v>0</v>
      </c>
      <c r="J7" s="5"/>
      <c r="K7" s="5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6"/>
      <c r="B8" s="10" t="s">
        <v>61</v>
      </c>
      <c r="C8" s="11" t="s">
        <v>54</v>
      </c>
      <c r="D8" s="131"/>
      <c r="E8" s="129"/>
      <c r="F8" s="16">
        <v>3</v>
      </c>
      <c r="G8" s="14" t="s">
        <v>17</v>
      </c>
      <c r="H8" s="15" t="e">
        <f>((D14+D15)/(D6+D7+D8+D9+D10+D11+D12+D13))*100</f>
        <v>#DIV/0!</v>
      </c>
      <c r="I8" s="17">
        <f>IF((D6+D7+D8+D9+D10+D11+D12+D13)=0,0,IF((H8)&gt;=100,0,IF(H8&lt;30,3,IF(H8&gt;50,1,2))))</f>
        <v>0</v>
      </c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" x14ac:dyDescent="0.3">
      <c r="A9" s="6"/>
      <c r="B9" s="10" t="s">
        <v>62</v>
      </c>
      <c r="C9" s="11" t="s">
        <v>55</v>
      </c>
      <c r="D9" s="131"/>
      <c r="E9" s="129"/>
      <c r="F9" s="16">
        <v>4</v>
      </c>
      <c r="G9" s="14" t="s">
        <v>85</v>
      </c>
      <c r="H9" s="15" t="e">
        <f>((D6+D7+D8+D9+D10+D11+D12+D13)-(D14+D15))/(D6+D7)</f>
        <v>#DIV/0!</v>
      </c>
      <c r="I9" s="17">
        <f>IF(AND((D6+D7)=0,(D6+D7+D8+D9+D10+D11+D12+D13-D14-D15)&lt;0),0,IF((D6+D7)=0,3,IF((H9)&lt;=0,0,IF(H9&lt;0.51,1,IF(H9&gt;1,3,2)))))</f>
        <v>3</v>
      </c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" x14ac:dyDescent="0.3">
      <c r="A10" s="6"/>
      <c r="B10" s="78" t="s">
        <v>91</v>
      </c>
      <c r="C10" s="77"/>
      <c r="D10" s="131"/>
      <c r="E10" s="129"/>
      <c r="F10" s="16">
        <v>5</v>
      </c>
      <c r="G10" s="14" t="s">
        <v>74</v>
      </c>
      <c r="H10" s="87" t="e">
        <f>D19/D18</f>
        <v>#DIV/0!</v>
      </c>
      <c r="I10" s="17">
        <f>IF(AND(D18&lt;=0,D19&lt;=0),0,IF(D18&lt;=0,0,IF(H10&gt;1,0,IF(H10&lt;0.95,3,IF(H10&gt;0.99,1,2)))))</f>
        <v>0</v>
      </c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6"/>
      <c r="B11" s="10" t="s">
        <v>63</v>
      </c>
      <c r="C11" s="11" t="s">
        <v>56</v>
      </c>
      <c r="D11" s="131"/>
      <c r="E11" s="129"/>
      <c r="F11" s="16">
        <v>6</v>
      </c>
      <c r="G11" s="14" t="s">
        <v>75</v>
      </c>
      <c r="H11" s="15" t="e">
        <f>(D11/D18)*360</f>
        <v>#DIV/0!</v>
      </c>
      <c r="I11" s="17">
        <f>IF(AND(D18&lt;=0,D11&lt;=0),1,IF(D18&lt;=0,1,IF(D11&lt;=0,1,IF(H11&lt;40,3,IF(H11&gt;70,1,2)))))</f>
        <v>1</v>
      </c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" x14ac:dyDescent="0.3">
      <c r="A12" s="6"/>
      <c r="B12" s="10" t="s">
        <v>205</v>
      </c>
      <c r="C12" s="11" t="s">
        <v>57</v>
      </c>
      <c r="D12" s="131"/>
      <c r="E12" s="129"/>
      <c r="F12" s="16">
        <v>7</v>
      </c>
      <c r="G12" s="14" t="s">
        <v>76</v>
      </c>
      <c r="H12" s="15" t="e">
        <f>D18/(D6+D7+D8+D9+D10+D11+D12+D13)</f>
        <v>#DIV/0!</v>
      </c>
      <c r="I12" s="17">
        <f>IF(AND(D18&lt;=0,(D6+D7+D8+D9+D10+D11+D12+D13)&lt;=0),1,IF((D6+D7+D8+D9+D10+D11+D12+D13)&lt;=0,1,IF(H12&lt;0.3,1,IF(H12&gt;1,3,2))))</f>
        <v>1</v>
      </c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6"/>
      <c r="B13" s="10" t="s">
        <v>89</v>
      </c>
      <c r="C13" s="11" t="s">
        <v>58</v>
      </c>
      <c r="D13" s="131"/>
      <c r="E13" s="129"/>
      <c r="F13" s="16">
        <v>8</v>
      </c>
      <c r="G13" s="14" t="s">
        <v>106</v>
      </c>
      <c r="H13" s="15" t="e">
        <f>(D12+D8+D9+D10)/D14</f>
        <v>#DIV/0!</v>
      </c>
      <c r="I13" s="17">
        <f>IF(AND(D14&lt;=0,(D12+D8+D9+D10)&lt;=0),1,IF(D14&lt;=0,3,IF(H13&lt;0.7,1,IF(H13&gt;1.5,3,2))))</f>
        <v>1</v>
      </c>
      <c r="J13" s="5"/>
      <c r="K13" s="5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6"/>
      <c r="B14" s="10" t="s">
        <v>110</v>
      </c>
      <c r="C14" s="11" t="s">
        <v>59</v>
      </c>
      <c r="D14" s="131"/>
      <c r="E14" s="129"/>
      <c r="F14" s="16">
        <v>9</v>
      </c>
      <c r="G14" s="14" t="s">
        <v>77</v>
      </c>
      <c r="H14" s="15" t="e">
        <f>(D14+D15)/D20</f>
        <v>#DIV/0!</v>
      </c>
      <c r="I14" s="17">
        <f>IF(AND((D14+D15)=0,D20&gt;0),3,IF(D20&lt;=0,0,IF(H14&gt;7,1,IF(H14&lt;0,0,IF(H14&lt;5,3,2)))))</f>
        <v>0</v>
      </c>
      <c r="J14" s="5"/>
      <c r="K14" s="5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6"/>
      <c r="B15" s="12" t="s">
        <v>3</v>
      </c>
      <c r="C15" s="13" t="s">
        <v>60</v>
      </c>
      <c r="D15" s="133"/>
      <c r="E15" s="129"/>
      <c r="F15" s="83">
        <v>10</v>
      </c>
      <c r="G15" s="84" t="s">
        <v>105</v>
      </c>
      <c r="H15" s="85" t="e">
        <f>(((D6+D7+D10+D13)-('2018-DE'!D6+'2018-DE'!D7+'2018-DE'!D10+'2018-DE'!D13)+D22)/('2018-DE'!D6+'2018-DE'!D7+'2018-DE'!D10+'2018-DE'!D13))*100</f>
        <v>#DIV/0!</v>
      </c>
      <c r="I15" s="86">
        <f>IF(AND((D6+D7+D10+D13)=0,D22=0,('2018-DE'!D6+'2018-DE'!D7+'2018-DE'!D10+'2018-DE'!D13)=0),0, IF(('2018-DE'!D6+'2018-DE'!D7+'2018-DE'!D10+'2018-DE'!D13)=0,3, IF(H15&lt;=0,0, IF(H15&lt;2.51,1, IF(H15&gt;5,3,2)))))</f>
        <v>0</v>
      </c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" thickTop="1" thickBot="1" x14ac:dyDescent="0.35">
      <c r="A16" s="6"/>
      <c r="B16" s="5"/>
      <c r="C16" s="22"/>
      <c r="D16" s="143"/>
      <c r="E16" s="129"/>
      <c r="F16" s="18" t="s">
        <v>39</v>
      </c>
      <c r="G16" s="19" t="s">
        <v>244</v>
      </c>
      <c r="H16" s="19"/>
      <c r="I16" s="20">
        <f>SUM(I6:I15)</f>
        <v>6</v>
      </c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7.5" thickTop="1" x14ac:dyDescent="0.3">
      <c r="A17" s="6"/>
      <c r="B17" s="163" t="s">
        <v>18</v>
      </c>
      <c r="C17" s="155" t="s">
        <v>19</v>
      </c>
      <c r="D17" s="130" t="s">
        <v>64</v>
      </c>
      <c r="E17" s="129"/>
      <c r="F17" s="5"/>
      <c r="G17" s="5"/>
      <c r="H17" s="5"/>
      <c r="I17" s="5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5" thickBot="1" x14ac:dyDescent="0.35">
      <c r="A18" s="6"/>
      <c r="B18" s="10" t="s">
        <v>94</v>
      </c>
      <c r="C18" s="11" t="s">
        <v>65</v>
      </c>
      <c r="D18" s="131"/>
      <c r="E18" s="129"/>
      <c r="F18" s="5"/>
      <c r="G18" s="5"/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6"/>
      <c r="B19" s="10" t="s">
        <v>95</v>
      </c>
      <c r="C19" s="11" t="s">
        <v>66</v>
      </c>
      <c r="D19" s="131"/>
      <c r="E19" s="129"/>
      <c r="F19" s="6"/>
      <c r="G19" s="28" t="s">
        <v>70</v>
      </c>
      <c r="H19" s="29"/>
      <c r="I19" s="6"/>
      <c r="J19" s="6"/>
      <c r="K19" s="6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5" thickBot="1" x14ac:dyDescent="0.35">
      <c r="A20" s="6"/>
      <c r="B20" s="12" t="s">
        <v>108</v>
      </c>
      <c r="C20" s="13" t="s">
        <v>37</v>
      </c>
      <c r="D20" s="133"/>
      <c r="E20" s="129"/>
      <c r="F20" s="6"/>
      <c r="G20" s="30" t="s">
        <v>86</v>
      </c>
      <c r="H20" s="31"/>
      <c r="I20" s="6"/>
      <c r="J20" s="6"/>
      <c r="K20" s="6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5">
      <c r="A21" s="6"/>
      <c r="B21" s="5"/>
      <c r="C21" s="22"/>
      <c r="D21" s="143"/>
      <c r="E21" s="129"/>
      <c r="F21" s="5"/>
      <c r="G21" s="32" t="s">
        <v>87</v>
      </c>
      <c r="H21" s="33"/>
      <c r="I21" s="27"/>
      <c r="J21" s="27"/>
      <c r="K21" s="6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5">
      <c r="A22" s="6"/>
      <c r="B22" s="24" t="s">
        <v>67</v>
      </c>
      <c r="C22" s="25" t="s">
        <v>68</v>
      </c>
      <c r="D22" s="144"/>
      <c r="E22" s="129"/>
      <c r="F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5" thickTop="1" x14ac:dyDescent="0.3">
      <c r="A23" s="6"/>
      <c r="E23" s="129"/>
      <c r="F23" s="5"/>
      <c r="G23" s="28" t="s">
        <v>69</v>
      </c>
      <c r="H23" s="34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6"/>
      <c r="E24" s="129"/>
      <c r="F24" s="5"/>
      <c r="G24" s="30" t="s">
        <v>259</v>
      </c>
      <c r="H24" s="35"/>
      <c r="I24" s="26"/>
      <c r="J24" s="5"/>
      <c r="K24" s="23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5" thickBot="1" x14ac:dyDescent="0.35">
      <c r="A25" s="6"/>
      <c r="B25" s="5"/>
      <c r="C25" s="22"/>
      <c r="D25" s="143"/>
      <c r="E25" s="129"/>
      <c r="F25" s="5"/>
      <c r="G25" s="32" t="s">
        <v>260</v>
      </c>
      <c r="H25" s="36"/>
      <c r="I25" s="26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5" thickBot="1" x14ac:dyDescent="0.35">
      <c r="A26" s="6"/>
      <c r="B26" s="5"/>
      <c r="C26" s="22"/>
      <c r="D26" s="143"/>
      <c r="E26" s="129"/>
      <c r="F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5" thickBot="1" x14ac:dyDescent="0.35">
      <c r="A27" s="6"/>
      <c r="B27" s="5"/>
      <c r="C27" s="22"/>
      <c r="D27" s="143"/>
      <c r="E27" s="129"/>
      <c r="F27" s="5"/>
      <c r="G27" s="37" t="s">
        <v>71</v>
      </c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6"/>
      <c r="B28" s="5"/>
      <c r="C28" s="22"/>
      <c r="D28" s="143"/>
      <c r="E28" s="129"/>
      <c r="F28" s="5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6"/>
      <c r="B29" s="5"/>
      <c r="C29" s="22"/>
      <c r="D29" s="143"/>
      <c r="E29" s="129"/>
      <c r="F29" s="5"/>
      <c r="G29" s="5" t="s">
        <v>92</v>
      </c>
      <c r="H29" s="5"/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6"/>
      <c r="B30" s="5"/>
      <c r="C30" s="22"/>
      <c r="D30" s="137"/>
      <c r="E30" s="129"/>
      <c r="F30" s="5"/>
      <c r="G30" s="5" t="s">
        <v>93</v>
      </c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A31" s="6"/>
      <c r="B31" s="5"/>
      <c r="C31" s="22"/>
      <c r="D31" s="137"/>
      <c r="E31" s="129"/>
      <c r="F31" s="5"/>
      <c r="G31" s="5"/>
      <c r="H31" s="5"/>
      <c r="I31" s="5"/>
      <c r="J31" s="5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A32" s="6"/>
      <c r="B32" s="5"/>
      <c r="C32" s="22"/>
      <c r="D32" s="137"/>
      <c r="E32" s="129"/>
      <c r="F32" s="5"/>
      <c r="G32" s="5"/>
      <c r="H32" s="5"/>
      <c r="I32" s="5"/>
      <c r="J32" s="5"/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" x14ac:dyDescent="0.3">
      <c r="A33" s="6"/>
      <c r="B33" s="5"/>
      <c r="C33" s="22"/>
      <c r="D33" s="137"/>
      <c r="E33" s="129"/>
      <c r="F33" s="5"/>
      <c r="G33" s="5"/>
      <c r="H33" s="5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" x14ac:dyDescent="0.3">
      <c r="A34" s="6"/>
      <c r="B34" s="5"/>
      <c r="C34" s="22"/>
      <c r="D34" s="137"/>
      <c r="E34" s="129"/>
      <c r="F34" s="5"/>
      <c r="G34" s="5"/>
      <c r="H34" s="5"/>
      <c r="I34" s="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" x14ac:dyDescent="0.3">
      <c r="A35" s="6"/>
      <c r="B35" s="5"/>
      <c r="C35" s="22"/>
      <c r="D35" s="137"/>
      <c r="E35" s="129"/>
      <c r="F35" s="5"/>
      <c r="G35" s="5"/>
      <c r="H35" s="5"/>
      <c r="I35" s="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" x14ac:dyDescent="0.3">
      <c r="A36" s="6"/>
      <c r="B36" s="5"/>
      <c r="C36" s="22"/>
      <c r="D36" s="137"/>
      <c r="E36" s="129"/>
      <c r="F36" s="5"/>
      <c r="G36" s="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" x14ac:dyDescent="0.3">
      <c r="A37" s="6"/>
      <c r="B37" s="5"/>
      <c r="C37" s="22"/>
      <c r="D37" s="137"/>
      <c r="E37" s="129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" x14ac:dyDescent="0.3">
      <c r="A38" s="6"/>
      <c r="B38" s="5"/>
      <c r="C38" s="22"/>
      <c r="D38" s="137"/>
      <c r="E38" s="129"/>
      <c r="F38" s="5"/>
      <c r="G38" s="5"/>
      <c r="H38" s="5"/>
      <c r="I38" s="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" x14ac:dyDescent="0.3">
      <c r="A39" s="6"/>
      <c r="B39" s="5"/>
      <c r="C39" s="22"/>
      <c r="D39" s="137"/>
      <c r="E39" s="129"/>
      <c r="F39" s="5"/>
      <c r="G39" s="5"/>
      <c r="H39" s="5"/>
      <c r="I39" s="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" x14ac:dyDescent="0.3">
      <c r="A40" s="6"/>
      <c r="B40" s="5"/>
      <c r="C40" s="9"/>
      <c r="D40" s="129"/>
      <c r="E40" s="129"/>
      <c r="F40" s="5"/>
      <c r="G40" s="5"/>
      <c r="H40" s="5"/>
      <c r="I40" s="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" x14ac:dyDescent="0.3">
      <c r="A41" s="6"/>
      <c r="B41" s="5"/>
      <c r="C41" s="9"/>
      <c r="D41" s="129"/>
      <c r="E41" s="129"/>
      <c r="F41" s="5"/>
      <c r="G41" s="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" x14ac:dyDescent="0.3">
      <c r="A42" s="6"/>
      <c r="B42" s="5"/>
      <c r="C42" s="9"/>
      <c r="D42" s="129"/>
      <c r="E42" s="129"/>
      <c r="F42" s="5"/>
      <c r="G42" s="5"/>
      <c r="H42" s="5"/>
      <c r="I42" s="5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" x14ac:dyDescent="0.3">
      <c r="B43" s="1"/>
      <c r="C43" s="2"/>
      <c r="D43" s="139"/>
      <c r="E43" s="1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" x14ac:dyDescent="0.3">
      <c r="B44" s="1"/>
      <c r="C44" s="2"/>
      <c r="D44" s="139"/>
      <c r="E44" s="1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" x14ac:dyDescent="0.3">
      <c r="B45" s="1"/>
      <c r="C45" s="2"/>
      <c r="D45" s="139"/>
      <c r="E45" s="1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" x14ac:dyDescent="0.3">
      <c r="B46" s="1"/>
      <c r="C46" s="2"/>
      <c r="D46" s="139"/>
      <c r="E46" s="1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" x14ac:dyDescent="0.3">
      <c r="B47" s="1"/>
      <c r="C47" s="2"/>
      <c r="D47" s="139"/>
      <c r="E47" s="1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" x14ac:dyDescent="0.3">
      <c r="B48" s="1"/>
      <c r="C48" s="2"/>
      <c r="D48" s="139"/>
      <c r="E48" s="1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2"/>
      <c r="D49" s="139"/>
      <c r="E49" s="1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2"/>
      <c r="D50" s="139"/>
      <c r="E50" s="1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2"/>
      <c r="D51" s="139"/>
      <c r="E51" s="1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2"/>
      <c r="D52" s="139"/>
      <c r="E52" s="1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2"/>
      <c r="D53" s="139"/>
      <c r="E53" s="13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2"/>
      <c r="D54" s="139"/>
      <c r="E54" s="13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2"/>
      <c r="D55" s="139"/>
      <c r="E55" s="1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2"/>
      <c r="D56" s="139"/>
      <c r="E56" s="13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2"/>
      <c r="D57" s="139"/>
      <c r="E57" s="13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2"/>
      <c r="D58" s="139"/>
      <c r="E58" s="13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2"/>
      <c r="D59" s="139"/>
      <c r="E59" s="13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2"/>
      <c r="D60" s="139"/>
      <c r="E60" s="13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2"/>
      <c r="D61" s="139"/>
      <c r="E61" s="13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2"/>
      <c r="D62" s="139"/>
      <c r="E62" s="13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2"/>
      <c r="D63" s="139"/>
      <c r="E63" s="13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2"/>
      <c r="D64" s="139"/>
      <c r="E64" s="13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2"/>
      <c r="D65" s="139"/>
      <c r="E65" s="13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2"/>
      <c r="D66" s="139"/>
      <c r="E66" s="13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2"/>
      <c r="D67" s="139"/>
      <c r="E67" s="13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2"/>
      <c r="D68" s="139"/>
      <c r="E68" s="13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2"/>
      <c r="D69" s="139"/>
      <c r="E69" s="13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2"/>
      <c r="D70" s="139"/>
      <c r="E70" s="13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2"/>
      <c r="D71" s="139"/>
      <c r="E71" s="13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2"/>
      <c r="D72" s="139"/>
      <c r="E72" s="13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2"/>
      <c r="D73" s="139"/>
      <c r="E73" s="13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2"/>
      <c r="D74" s="139"/>
      <c r="E74" s="13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2"/>
      <c r="D75" s="139"/>
      <c r="E75" s="13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2"/>
      <c r="D76" s="139"/>
      <c r="E76" s="13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2"/>
      <c r="D77" s="139"/>
      <c r="E77" s="13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2"/>
      <c r="D78" s="139"/>
      <c r="E78" s="13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2"/>
      <c r="D79" s="139"/>
      <c r="E79" s="13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2"/>
      <c r="D80" s="139"/>
      <c r="E80" s="1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2"/>
      <c r="D81" s="139"/>
      <c r="E81" s="13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2"/>
      <c r="D82" s="139"/>
      <c r="E82" s="13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2"/>
      <c r="D83" s="139"/>
      <c r="E83" s="13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2"/>
      <c r="D84" s="139"/>
      <c r="E84" s="13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2"/>
      <c r="D85" s="139"/>
      <c r="E85" s="13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2"/>
      <c r="D86" s="139"/>
      <c r="E86" s="13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2"/>
      <c r="D87" s="139"/>
      <c r="E87" s="13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2"/>
      <c r="D88" s="139"/>
      <c r="E88" s="13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2"/>
      <c r="D89" s="139"/>
      <c r="E89" s="13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2"/>
      <c r="D90" s="139"/>
      <c r="E90" s="13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2"/>
      <c r="D91" s="139"/>
      <c r="E91" s="13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2"/>
      <c r="D92" s="139"/>
      <c r="E92" s="13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2"/>
      <c r="D93" s="139"/>
      <c r="E93" s="13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2"/>
      <c r="D94" s="139"/>
      <c r="E94" s="13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2"/>
      <c r="D95" s="139"/>
      <c r="E95" s="13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2"/>
      <c r="D96" s="139"/>
      <c r="E96" s="13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2"/>
      <c r="D97" s="139"/>
      <c r="E97" s="13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2"/>
      <c r="D98" s="139"/>
      <c r="E98" s="13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2"/>
      <c r="D99" s="139"/>
      <c r="E99" s="13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2"/>
      <c r="D100" s="139"/>
      <c r="E100" s="13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2"/>
      <c r="D101" s="139"/>
      <c r="E101" s="13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2"/>
      <c r="D102" s="139"/>
      <c r="E102" s="13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2"/>
      <c r="D103" s="139"/>
      <c r="E103" s="13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2"/>
      <c r="D104" s="139"/>
      <c r="E104" s="13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2"/>
      <c r="D105" s="139"/>
      <c r="E105" s="13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2"/>
      <c r="D106" s="139"/>
      <c r="E106" s="13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2"/>
      <c r="D107" s="139"/>
      <c r="E107" s="13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2"/>
      <c r="D108" s="139"/>
      <c r="E108" s="13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2"/>
      <c r="D109" s="139"/>
      <c r="E109" s="13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2"/>
      <c r="D110" s="139"/>
      <c r="E110" s="13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2"/>
      <c r="D111" s="139"/>
      <c r="E111" s="13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2"/>
      <c r="D112" s="139"/>
      <c r="E112" s="13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2"/>
      <c r="D113" s="139"/>
      <c r="E113" s="13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2"/>
      <c r="D114" s="139"/>
      <c r="E114" s="13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2"/>
      <c r="D115" s="139"/>
      <c r="E115" s="13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2"/>
      <c r="D116" s="139"/>
      <c r="E116" s="13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2"/>
      <c r="D117" s="139"/>
      <c r="E117" s="13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2"/>
      <c r="D118" s="139"/>
      <c r="E118" s="13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2"/>
      <c r="D119" s="139"/>
      <c r="E119" s="13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2"/>
      <c r="D120" s="139"/>
      <c r="E120" s="13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2"/>
      <c r="D121" s="139"/>
      <c r="E121" s="13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2"/>
      <c r="D122" s="139"/>
      <c r="E122" s="13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2"/>
      <c r="D123" s="139"/>
      <c r="E123" s="13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2"/>
      <c r="D124" s="139"/>
      <c r="E124" s="13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2"/>
      <c r="D125" s="139"/>
      <c r="E125" s="13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2"/>
      <c r="D126" s="139"/>
      <c r="E126" s="13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2"/>
      <c r="D127" s="139"/>
      <c r="E127" s="13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2"/>
      <c r="D128" s="139"/>
      <c r="E128" s="13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2"/>
      <c r="D129" s="139"/>
      <c r="E129" s="13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2"/>
      <c r="D130" s="139"/>
      <c r="E130" s="13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2"/>
      <c r="D131" s="139"/>
      <c r="E131" s="13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2"/>
      <c r="D132" s="139"/>
      <c r="E132" s="13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2"/>
      <c r="D133" s="139"/>
      <c r="E133" s="13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2"/>
      <c r="D134" s="139"/>
      <c r="E134" s="13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2"/>
      <c r="D135" s="139"/>
      <c r="E135" s="13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2"/>
      <c r="D136" s="139"/>
      <c r="E136" s="13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2"/>
      <c r="D137" s="139"/>
      <c r="E137" s="13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2"/>
      <c r="D138" s="139"/>
      <c r="E138" s="13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2"/>
      <c r="D139" s="139"/>
      <c r="E139" s="13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2"/>
      <c r="D140" s="139"/>
      <c r="E140" s="13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2"/>
      <c r="D141" s="139"/>
      <c r="E141" s="13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2"/>
      <c r="D142" s="139"/>
      <c r="E142" s="13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2"/>
      <c r="D143" s="139"/>
      <c r="E143" s="13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2"/>
      <c r="D144" s="139"/>
      <c r="E144" s="13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2"/>
      <c r="D145" s="139"/>
      <c r="E145" s="13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2"/>
      <c r="D146" s="139"/>
      <c r="E146" s="13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2"/>
      <c r="D147" s="139"/>
      <c r="E147" s="13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2"/>
      <c r="D148" s="139"/>
      <c r="E148" s="13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2"/>
      <c r="D149" s="139"/>
      <c r="E149" s="13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2"/>
      <c r="D150" s="139"/>
      <c r="E150" s="13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2"/>
      <c r="D151" s="139"/>
      <c r="E151" s="13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2"/>
      <c r="D152" s="139"/>
      <c r="E152" s="13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2"/>
      <c r="D153" s="139"/>
      <c r="E153" s="13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2"/>
      <c r="D154" s="139"/>
      <c r="E154" s="13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2"/>
      <c r="D155" s="139"/>
      <c r="E155" s="13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2"/>
      <c r="D156" s="139"/>
      <c r="E156" s="13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2"/>
      <c r="D157" s="139"/>
      <c r="E157" s="13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2"/>
      <c r="D158" s="139"/>
      <c r="E158" s="13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2"/>
      <c r="D159" s="139"/>
      <c r="E159" s="13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2"/>
      <c r="D160" s="139"/>
      <c r="E160" s="13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2"/>
      <c r="D161" s="139"/>
      <c r="E161" s="13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2"/>
      <c r="D162" s="139"/>
      <c r="E162" s="13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2"/>
      <c r="D163" s="139"/>
      <c r="E163" s="13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2"/>
      <c r="D164" s="139"/>
      <c r="E164" s="13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2"/>
      <c r="D165" s="139"/>
      <c r="E165" s="13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2"/>
      <c r="D166" s="139"/>
      <c r="E166" s="13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2"/>
      <c r="D167" s="139"/>
      <c r="E167" s="13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2"/>
      <c r="D168" s="139"/>
      <c r="E168" s="13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2"/>
      <c r="D169" s="139"/>
      <c r="E169" s="13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2"/>
      <c r="D170" s="139"/>
      <c r="E170" s="13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2"/>
      <c r="D171" s="139"/>
      <c r="E171" s="13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2"/>
      <c r="D172" s="139"/>
      <c r="E172" s="13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2"/>
      <c r="D173" s="139"/>
      <c r="E173" s="13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2"/>
      <c r="D174" s="139"/>
      <c r="E174" s="13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2"/>
      <c r="D175" s="139"/>
      <c r="E175" s="13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2"/>
      <c r="D176" s="139"/>
      <c r="E176" s="13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2"/>
      <c r="D177" s="139"/>
      <c r="E177" s="13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2"/>
      <c r="D178" s="139"/>
      <c r="E178" s="13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2"/>
      <c r="D179" s="139"/>
      <c r="E179" s="13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2"/>
      <c r="D180" s="139"/>
      <c r="E180" s="13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2"/>
      <c r="D181" s="139"/>
      <c r="E181" s="13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2"/>
      <c r="D182" s="139"/>
      <c r="E182" s="13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2"/>
      <c r="D183" s="139"/>
      <c r="E183" s="13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2"/>
      <c r="D184" s="139"/>
      <c r="E184" s="13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2"/>
      <c r="D185" s="139"/>
      <c r="E185" s="13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2"/>
      <c r="D186" s="139"/>
      <c r="E186" s="13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2"/>
      <c r="D187" s="139"/>
      <c r="E187" s="13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2"/>
      <c r="D188" s="139"/>
      <c r="E188" s="13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2"/>
      <c r="D189" s="139"/>
      <c r="E189" s="13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2"/>
      <c r="D190" s="139"/>
      <c r="E190" s="13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2"/>
      <c r="D191" s="139"/>
      <c r="E191" s="13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2"/>
      <c r="D192" s="139"/>
      <c r="E192" s="13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2"/>
      <c r="D193" s="139"/>
      <c r="E193" s="13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2"/>
      <c r="D194" s="139"/>
      <c r="E194" s="13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2"/>
      <c r="D195" s="139"/>
      <c r="E195" s="13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2"/>
      <c r="D196" s="139"/>
      <c r="E196" s="13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2"/>
      <c r="D197" s="139"/>
      <c r="E197" s="13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2"/>
      <c r="D198" s="139"/>
      <c r="E198" s="13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2"/>
      <c r="D199" s="139"/>
      <c r="E199" s="13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2"/>
      <c r="D200" s="139"/>
      <c r="E200" s="13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2"/>
      <c r="D201" s="139"/>
      <c r="E201" s="13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2"/>
      <c r="D202" s="139"/>
      <c r="E202" s="13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2"/>
      <c r="D203" s="139"/>
      <c r="E203" s="13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2"/>
      <c r="D204" s="139"/>
      <c r="E204" s="13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2"/>
      <c r="D205" s="139"/>
      <c r="E205" s="13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2"/>
      <c r="D206" s="139"/>
      <c r="E206" s="13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2"/>
      <c r="D207" s="139"/>
      <c r="E207" s="13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2"/>
      <c r="D208" s="139"/>
      <c r="E208" s="1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2"/>
      <c r="D209" s="139"/>
      <c r="E209" s="13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2"/>
      <c r="D210" s="139"/>
      <c r="E210" s="13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2"/>
      <c r="D211" s="139"/>
      <c r="E211" s="1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2"/>
      <c r="D212" s="139"/>
      <c r="E212" s="13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2"/>
      <c r="D213" s="139"/>
      <c r="E213" s="13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2"/>
      <c r="D214" s="139"/>
      <c r="E214" s="13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2"/>
      <c r="D215" s="139"/>
      <c r="E215" s="13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2"/>
      <c r="D216" s="139"/>
      <c r="E216" s="13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2"/>
      <c r="D217" s="139"/>
      <c r="E217" s="13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2"/>
      <c r="D218" s="139"/>
      <c r="E218" s="13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2"/>
      <c r="D219" s="139"/>
      <c r="E219" s="13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2"/>
      <c r="D220" s="139"/>
      <c r="E220" s="13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2"/>
      <c r="D221" s="139"/>
      <c r="E221" s="13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2"/>
      <c r="D222" s="139"/>
      <c r="E222" s="13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2"/>
      <c r="D223" s="139"/>
      <c r="E223" s="13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2"/>
      <c r="D224" s="139"/>
      <c r="E224" s="13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2"/>
      <c r="D225" s="139"/>
      <c r="E225" s="13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2"/>
      <c r="D226" s="139"/>
      <c r="E226" s="13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2"/>
      <c r="D227" s="139"/>
      <c r="E227" s="13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2"/>
      <c r="D228" s="139"/>
      <c r="E228" s="13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2"/>
      <c r="D229" s="139"/>
      <c r="E229" s="13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2"/>
      <c r="D230" s="139"/>
      <c r="E230" s="13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2"/>
      <c r="D231" s="139"/>
      <c r="E231" s="13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2"/>
      <c r="D232" s="139"/>
      <c r="E232" s="13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2"/>
      <c r="D233" s="139"/>
      <c r="E233" s="13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2"/>
      <c r="D234" s="139"/>
      <c r="E234" s="13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2"/>
      <c r="D235" s="139"/>
      <c r="E235" s="13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2"/>
      <c r="D236" s="139"/>
      <c r="E236" s="13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2"/>
      <c r="D237" s="139"/>
      <c r="E237" s="13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2"/>
      <c r="D238" s="139"/>
      <c r="E238" s="13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2"/>
      <c r="D239" s="139"/>
      <c r="E239" s="13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2"/>
      <c r="D240" s="139"/>
      <c r="E240" s="13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2"/>
      <c r="D241" s="139"/>
      <c r="E241" s="13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2"/>
      <c r="D242" s="139"/>
      <c r="E242" s="13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" x14ac:dyDescent="0.3">
      <c r="B243" s="1"/>
      <c r="C243" s="2"/>
      <c r="D243" s="139"/>
      <c r="E243" s="13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" x14ac:dyDescent="0.3">
      <c r="B244" s="1"/>
      <c r="C244" s="2"/>
      <c r="D244" s="139"/>
      <c r="E244" s="13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" x14ac:dyDescent="0.3">
      <c r="B245" s="1"/>
      <c r="C245" s="2"/>
      <c r="D245" s="139"/>
      <c r="E245" s="13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" x14ac:dyDescent="0.3">
      <c r="B246" s="1"/>
      <c r="C246" s="2"/>
      <c r="D246" s="139"/>
      <c r="E246" s="13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" x14ac:dyDescent="0.3">
      <c r="B247" s="1"/>
      <c r="C247" s="2"/>
      <c r="D247" s="139"/>
      <c r="E247" s="13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" x14ac:dyDescent="0.3">
      <c r="B248" s="1"/>
      <c r="C248" s="2"/>
      <c r="D248" s="139"/>
      <c r="E248" s="13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" x14ac:dyDescent="0.3">
      <c r="B249" s="1"/>
      <c r="C249" s="2"/>
      <c r="D249" s="139"/>
      <c r="E249" s="13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" x14ac:dyDescent="0.3">
      <c r="B250" s="1"/>
      <c r="C250" s="2"/>
      <c r="D250" s="139"/>
      <c r="E250" s="13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" x14ac:dyDescent="0.3">
      <c r="B251" s="1"/>
      <c r="C251" s="2"/>
      <c r="D251" s="139"/>
      <c r="E251" s="13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" x14ac:dyDescent="0.3">
      <c r="B252" s="1"/>
      <c r="C252" s="2"/>
      <c r="D252" s="139"/>
      <c r="E252" s="13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" x14ac:dyDescent="0.3">
      <c r="B253" s="1"/>
      <c r="C253" s="2"/>
      <c r="D253" s="139"/>
      <c r="E253" s="13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" x14ac:dyDescent="0.3">
      <c r="B254" s="1"/>
      <c r="C254" s="2"/>
      <c r="D254" s="139"/>
      <c r="E254" s="13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3"/>
    </row>
    <row r="256" spans="2:99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  <row r="370" spans="3:3" x14ac:dyDescent="0.25">
      <c r="C370" s="3"/>
    </row>
    <row r="371" spans="3:3" x14ac:dyDescent="0.25">
      <c r="C371" s="3"/>
    </row>
    <row r="372" spans="3:3" x14ac:dyDescent="0.25">
      <c r="C372" s="3"/>
    </row>
    <row r="373" spans="3:3" x14ac:dyDescent="0.25">
      <c r="C373" s="3"/>
    </row>
    <row r="374" spans="3:3" x14ac:dyDescent="0.25">
      <c r="C374" s="3"/>
    </row>
    <row r="375" spans="3:3" x14ac:dyDescent="0.25">
      <c r="C375" s="3"/>
    </row>
    <row r="376" spans="3:3" x14ac:dyDescent="0.25">
      <c r="C376" s="3"/>
    </row>
    <row r="377" spans="3:3" x14ac:dyDescent="0.25">
      <c r="C377" s="3"/>
    </row>
    <row r="378" spans="3:3" x14ac:dyDescent="0.25">
      <c r="C378" s="3"/>
    </row>
    <row r="379" spans="3:3" x14ac:dyDescent="0.25">
      <c r="C379" s="3"/>
    </row>
    <row r="380" spans="3:3" x14ac:dyDescent="0.25">
      <c r="C380" s="3"/>
    </row>
    <row r="381" spans="3:3" x14ac:dyDescent="0.25">
      <c r="C381" s="3"/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16B7E3EBCE544C817A100973F6DF0B" ma:contentTypeVersion="13" ma:contentTypeDescription="Vytvoří nový dokument" ma:contentTypeScope="" ma:versionID="a2bcd12f9b0a5f74edf41ac100a66f5e">
  <xsd:schema xmlns:xsd="http://www.w3.org/2001/XMLSchema" xmlns:xs="http://www.w3.org/2001/XMLSchema" xmlns:p="http://schemas.microsoft.com/office/2006/metadata/properties" xmlns:ns3="f249f51d-211c-43f9-9576-e83eb1cc996f" xmlns:ns4="bbf0cf1b-a933-43e5-b858-52af369f4b13" targetNamespace="http://schemas.microsoft.com/office/2006/metadata/properties" ma:root="true" ma:fieldsID="4c6d24e2bdf4f42bf56edb865a88e400" ns3:_="" ns4:_="">
    <xsd:import namespace="f249f51d-211c-43f9-9576-e83eb1cc996f"/>
    <xsd:import namespace="bbf0cf1b-a933-43e5-b858-52af369f4b1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9f51d-211c-43f9-9576-e83eb1cc99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0cf1b-a933-43e5-b858-52af369f4b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67E25D-69C4-403E-8414-11037C342632}">
  <ds:schemaRefs>
    <ds:schemaRef ds:uri="http://schemas.openxmlformats.org/package/2006/metadata/core-properties"/>
    <ds:schemaRef ds:uri="f249f51d-211c-43f9-9576-e83eb1cc996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bf0cf1b-a933-43e5-b858-52af369f4b13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BDD24F4-E144-4D83-9518-EF22F6F8D8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FEA4E2-DF6E-4318-AB72-3401B5B1A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49f51d-211c-43f9-9576-e83eb1cc996f"/>
    <ds:schemaRef ds:uri="bbf0cf1b-a933-43e5-b858-52af369f4b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postup</vt:lpstr>
      <vt:lpstr>2020-ÚČ</vt:lpstr>
      <vt:lpstr>2019-ÚČ</vt:lpstr>
      <vt:lpstr>2018-ÚČ</vt:lpstr>
      <vt:lpstr>2017-ÚČ</vt:lpstr>
      <vt:lpstr>2016-ÚČ</vt:lpstr>
      <vt:lpstr>2015-ÚČ</vt:lpstr>
      <vt:lpstr>2020-DE</vt:lpstr>
      <vt:lpstr>2019-DE</vt:lpstr>
      <vt:lpstr>2018-DE</vt:lpstr>
      <vt:lpstr>2017-DE</vt:lpstr>
      <vt:lpstr>2016-DE</vt:lpstr>
      <vt:lpstr>2015-DE</vt:lpstr>
      <vt:lpstr>bodování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kancelář MAS Svitava</cp:lastModifiedBy>
  <cp:lastPrinted>2007-02-07T13:11:42Z</cp:lastPrinted>
  <dcterms:created xsi:type="dcterms:W3CDTF">1997-01-24T11:07:25Z</dcterms:created>
  <dcterms:modified xsi:type="dcterms:W3CDTF">2023-09-08T07:18:38Z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0x0101001A16B7E3EBCE544C817A100973F6DF0B</vt:lpwstr>
  </property>
</Properties>
</file>